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05" windowWidth="11910" windowHeight="6960" tabRatio="919" firstSheet="1" activeTab="8"/>
  </bookViews>
  <sheets>
    <sheet name="Chart1" sheetId="11" state="hidden" r:id="rId1"/>
    <sheet name="County Summary Sheet" sheetId="8" r:id="rId2"/>
    <sheet name="SAMPLE County Summary Sheet " sheetId="13" r:id="rId3"/>
    <sheet name="Cost-Benefit Analysis 1" sheetId="7" r:id="rId4"/>
    <sheet name="Cost-Benefit Analysis 2" sheetId="9" r:id="rId5"/>
    <sheet name="Cost-Benefit Analysis 3" sheetId="10" r:id="rId6"/>
    <sheet name="DATA SAMPLE - DOH Hillsborough" sheetId="1" state="hidden" r:id="rId7"/>
    <sheet name="Sheet2" sheetId="5" state="hidden" r:id="rId8"/>
    <sheet name="SAMPLE Cost-Benefit Analysis" sheetId="12" r:id="rId9"/>
  </sheets>
  <definedNames>
    <definedName name="Colocate">Sheet2!$A$1:$A$2</definedName>
    <definedName name="CoLocation">#REF!</definedName>
    <definedName name="_xlnm.Print_Area" localSheetId="3">'Cost-Benefit Analysis 1'!$B$2:$W$28</definedName>
    <definedName name="_xlnm.Print_Area" localSheetId="4">'Cost-Benefit Analysis 2'!$B$2:$W$28</definedName>
    <definedName name="_xlnm.Print_Area" localSheetId="1">'County Summary Sheet'!$B$2:$Q$47</definedName>
    <definedName name="rateincludes">Sheet2!$C$1:$C$4</definedName>
  </definedNames>
  <calcPr calcId="145621"/>
</workbook>
</file>

<file path=xl/calcChain.xml><?xml version="1.0" encoding="utf-8"?>
<calcChain xmlns="http://schemas.openxmlformats.org/spreadsheetml/2006/main">
  <c r="N26" i="10" l="1"/>
  <c r="N25" i="10"/>
  <c r="N24" i="10"/>
  <c r="E24" i="10"/>
  <c r="N23" i="10"/>
  <c r="S22" i="10"/>
  <c r="S27" i="10" s="1"/>
  <c r="I21" i="10"/>
  <c r="V16" i="10"/>
  <c r="Q26" i="10" s="1"/>
  <c r="K16" i="10"/>
  <c r="N22" i="10" s="1"/>
  <c r="U11" i="10"/>
  <c r="T11" i="10"/>
  <c r="S11" i="10"/>
  <c r="R11" i="10"/>
  <c r="Q11" i="10"/>
  <c r="O11" i="10"/>
  <c r="M26" i="10" s="1"/>
  <c r="O26" i="10" s="1"/>
  <c r="N11" i="10"/>
  <c r="M25" i="10" s="1"/>
  <c r="M11" i="10"/>
  <c r="M24" i="10" s="1"/>
  <c r="O24" i="10" s="1"/>
  <c r="L11" i="10"/>
  <c r="M23" i="10" s="1"/>
  <c r="O23" i="10" s="1"/>
  <c r="E11" i="10"/>
  <c r="E16" i="10" s="1"/>
  <c r="D11" i="10"/>
  <c r="H25" i="10" s="1"/>
  <c r="V10" i="10"/>
  <c r="K10" i="10"/>
  <c r="P10" i="10" s="1"/>
  <c r="V9" i="10"/>
  <c r="P9" i="10"/>
  <c r="K9" i="10"/>
  <c r="V8" i="10"/>
  <c r="K8" i="10"/>
  <c r="P8" i="10" s="1"/>
  <c r="V7" i="10"/>
  <c r="V11" i="10" s="1"/>
  <c r="K7" i="10"/>
  <c r="K11" i="10" s="1"/>
  <c r="N26" i="9"/>
  <c r="N25" i="9"/>
  <c r="N24" i="9"/>
  <c r="E24" i="9"/>
  <c r="N23" i="9"/>
  <c r="S22" i="9"/>
  <c r="S27" i="9" s="1"/>
  <c r="I21" i="9"/>
  <c r="V16" i="9"/>
  <c r="Q26" i="9" s="1"/>
  <c r="K16" i="9"/>
  <c r="N22" i="9" s="1"/>
  <c r="U11" i="9"/>
  <c r="T11" i="9"/>
  <c r="S11" i="9"/>
  <c r="R11" i="9"/>
  <c r="Q11" i="9"/>
  <c r="O11" i="9"/>
  <c r="M26" i="9" s="1"/>
  <c r="O26" i="9" s="1"/>
  <c r="N11" i="9"/>
  <c r="M25" i="9" s="1"/>
  <c r="M11" i="9"/>
  <c r="M24" i="9" s="1"/>
  <c r="O24" i="9" s="1"/>
  <c r="L11" i="9"/>
  <c r="M23" i="9" s="1"/>
  <c r="E11" i="9"/>
  <c r="E16" i="9" s="1"/>
  <c r="D11" i="9"/>
  <c r="H25" i="9" s="1"/>
  <c r="V10" i="9"/>
  <c r="K10" i="9"/>
  <c r="P10" i="9" s="1"/>
  <c r="V9" i="9"/>
  <c r="K9" i="9"/>
  <c r="P9" i="9" s="1"/>
  <c r="V8" i="9"/>
  <c r="K8" i="9"/>
  <c r="P8" i="9" s="1"/>
  <c r="V7" i="9"/>
  <c r="V11" i="9" s="1"/>
  <c r="K7" i="9"/>
  <c r="P7" i="9" s="1"/>
  <c r="K16" i="13"/>
  <c r="K15" i="13"/>
  <c r="K14" i="13"/>
  <c r="K13" i="13"/>
  <c r="K12" i="13"/>
  <c r="K11" i="13"/>
  <c r="K10" i="13"/>
  <c r="P7" i="10" l="1"/>
  <c r="M22" i="10"/>
  <c r="M27" i="10" s="1"/>
  <c r="P11" i="10"/>
  <c r="P25" i="10"/>
  <c r="P26" i="10"/>
  <c r="R26" i="10" s="1"/>
  <c r="U26" i="10" s="1"/>
  <c r="P24" i="10"/>
  <c r="P23" i="10"/>
  <c r="P22" i="10"/>
  <c r="O25" i="10"/>
  <c r="I25" i="10"/>
  <c r="J25" i="10" s="1"/>
  <c r="E25" i="10"/>
  <c r="N27" i="10"/>
  <c r="O22" i="10"/>
  <c r="P16" i="10"/>
  <c r="H21" i="10"/>
  <c r="J21" i="10" s="1"/>
  <c r="Q25" i="10"/>
  <c r="R25" i="10" s="1"/>
  <c r="Q22" i="10"/>
  <c r="Q23" i="10"/>
  <c r="R23" i="10" s="1"/>
  <c r="U23" i="10" s="1"/>
  <c r="Q24" i="10"/>
  <c r="R24" i="10" s="1"/>
  <c r="U24" i="10" s="1"/>
  <c r="O25" i="9"/>
  <c r="P25" i="9"/>
  <c r="P26" i="9"/>
  <c r="R26" i="9" s="1"/>
  <c r="U26" i="9" s="1"/>
  <c r="P24" i="9"/>
  <c r="P23" i="9"/>
  <c r="P22" i="9"/>
  <c r="I25" i="9"/>
  <c r="J25" i="9" s="1"/>
  <c r="E25" i="9"/>
  <c r="N27" i="9"/>
  <c r="O23" i="9"/>
  <c r="K11" i="9"/>
  <c r="P16" i="9"/>
  <c r="H21" i="9"/>
  <c r="J21" i="9" s="1"/>
  <c r="Q25" i="9"/>
  <c r="R25" i="9" s="1"/>
  <c r="Q22" i="9"/>
  <c r="Q23" i="9"/>
  <c r="Q24" i="9"/>
  <c r="R24" i="9" s="1"/>
  <c r="U24" i="9" s="1"/>
  <c r="R23" i="9" l="1"/>
  <c r="O27" i="10"/>
  <c r="U25" i="10"/>
  <c r="Q27" i="10"/>
  <c r="R22" i="10"/>
  <c r="R27" i="10" s="1"/>
  <c r="P27" i="10"/>
  <c r="M22" i="9"/>
  <c r="P11" i="9"/>
  <c r="U25" i="9"/>
  <c r="Q27" i="9"/>
  <c r="R22" i="9"/>
  <c r="R27" i="9" s="1"/>
  <c r="U23" i="9"/>
  <c r="P27" i="9"/>
  <c r="U22" i="10" l="1"/>
  <c r="U27" i="10" s="1"/>
  <c r="M27" i="9"/>
  <c r="O22" i="9"/>
  <c r="O27" i="9" l="1"/>
  <c r="U22" i="9"/>
  <c r="U27" i="9" s="1"/>
  <c r="N26" i="7" l="1"/>
  <c r="N25" i="7"/>
  <c r="N24" i="7"/>
  <c r="E24" i="7"/>
  <c r="N23" i="7"/>
  <c r="S22" i="7"/>
  <c r="S27" i="7" s="1"/>
  <c r="I21" i="7"/>
  <c r="V16" i="7"/>
  <c r="Q26" i="7" s="1"/>
  <c r="K16" i="7"/>
  <c r="N22" i="7" s="1"/>
  <c r="U11" i="7"/>
  <c r="T11" i="7"/>
  <c r="S11" i="7"/>
  <c r="R11" i="7"/>
  <c r="Q11" i="7"/>
  <c r="O11" i="7"/>
  <c r="M26" i="7" s="1"/>
  <c r="O26" i="7" s="1"/>
  <c r="N11" i="7"/>
  <c r="M25" i="7" s="1"/>
  <c r="M11" i="7"/>
  <c r="M24" i="7" s="1"/>
  <c r="O24" i="7" s="1"/>
  <c r="L11" i="7"/>
  <c r="M23" i="7" s="1"/>
  <c r="O23" i="7" s="1"/>
  <c r="E11" i="7"/>
  <c r="E16" i="7" s="1"/>
  <c r="D11" i="7"/>
  <c r="V10" i="7"/>
  <c r="K10" i="7"/>
  <c r="P10" i="7" s="1"/>
  <c r="V9" i="7"/>
  <c r="P9" i="7"/>
  <c r="K9" i="7"/>
  <c r="V8" i="7"/>
  <c r="K8" i="7"/>
  <c r="P8" i="7" s="1"/>
  <c r="V7" i="7"/>
  <c r="V11" i="7" s="1"/>
  <c r="K7" i="7"/>
  <c r="K11" i="7" s="1"/>
  <c r="I21" i="12"/>
  <c r="V16" i="12"/>
  <c r="Q26" i="12" s="1"/>
  <c r="K16" i="12"/>
  <c r="N22" i="12" s="1"/>
  <c r="U11" i="12"/>
  <c r="T11" i="12"/>
  <c r="S11" i="12"/>
  <c r="R11" i="12"/>
  <c r="Q11" i="12"/>
  <c r="E11" i="12"/>
  <c r="E16" i="12" s="1"/>
  <c r="E20" i="12" s="1"/>
  <c r="E24" i="12" s="1"/>
  <c r="S22" i="12" s="1"/>
  <c r="S27" i="12" s="1"/>
  <c r="D11" i="12"/>
  <c r="H25" i="12" s="1"/>
  <c r="V10" i="12"/>
  <c r="K10" i="12"/>
  <c r="P10" i="12" s="1"/>
  <c r="V9" i="12"/>
  <c r="K9" i="12"/>
  <c r="L9" i="12" s="1"/>
  <c r="M9" i="12" s="1"/>
  <c r="V8" i="12"/>
  <c r="K8" i="12"/>
  <c r="L8" i="12" s="1"/>
  <c r="M8" i="12" s="1"/>
  <c r="N8" i="12" s="1"/>
  <c r="O8" i="12" s="1"/>
  <c r="V7" i="12"/>
  <c r="V11" i="12" s="1"/>
  <c r="K7" i="12"/>
  <c r="K11" i="12" s="1"/>
  <c r="P7" i="7" l="1"/>
  <c r="L16" i="12"/>
  <c r="H25" i="7"/>
  <c r="L7" i="12"/>
  <c r="N9" i="12"/>
  <c r="O9" i="12" s="1"/>
  <c r="P8" i="12"/>
  <c r="M22" i="7"/>
  <c r="M27" i="7" s="1"/>
  <c r="P11" i="7"/>
  <c r="O25" i="7"/>
  <c r="P25" i="7"/>
  <c r="P26" i="7"/>
  <c r="R26" i="7" s="1"/>
  <c r="U26" i="7" s="1"/>
  <c r="P24" i="7"/>
  <c r="P23" i="7"/>
  <c r="P22" i="7"/>
  <c r="I25" i="7"/>
  <c r="J25" i="7" s="1"/>
  <c r="E25" i="7"/>
  <c r="N27" i="7"/>
  <c r="O22" i="7"/>
  <c r="P16" i="7"/>
  <c r="H21" i="7"/>
  <c r="J21" i="7" s="1"/>
  <c r="Q25" i="7"/>
  <c r="R25" i="7" s="1"/>
  <c r="Q22" i="7"/>
  <c r="Q23" i="7"/>
  <c r="R23" i="7" s="1"/>
  <c r="U23" i="7" s="1"/>
  <c r="Q24" i="7"/>
  <c r="R24" i="7" s="1"/>
  <c r="U24" i="7" s="1"/>
  <c r="P25" i="12"/>
  <c r="P26" i="12"/>
  <c r="R26" i="12" s="1"/>
  <c r="P24" i="12"/>
  <c r="P23" i="12"/>
  <c r="P22" i="12"/>
  <c r="M22" i="12"/>
  <c r="I25" i="12"/>
  <c r="J25" i="12" s="1"/>
  <c r="E25" i="12"/>
  <c r="H21" i="12"/>
  <c r="J21" i="12" s="1"/>
  <c r="Q25" i="12"/>
  <c r="R25" i="12" s="1"/>
  <c r="Q22" i="12"/>
  <c r="Q23" i="12"/>
  <c r="R23" i="12" s="1"/>
  <c r="Q24" i="12"/>
  <c r="R24" i="12" s="1"/>
  <c r="P27" i="7" l="1"/>
  <c r="M7" i="12"/>
  <c r="L11" i="12"/>
  <c r="M23" i="12" s="1"/>
  <c r="M16" i="12"/>
  <c r="N23" i="12"/>
  <c r="P9" i="12"/>
  <c r="O22" i="12"/>
  <c r="O27" i="7"/>
  <c r="Q27" i="7"/>
  <c r="R22" i="7"/>
  <c r="R27" i="7" s="1"/>
  <c r="U25" i="7"/>
  <c r="Q27" i="12"/>
  <c r="R22" i="12"/>
  <c r="R27" i="12" s="1"/>
  <c r="P27" i="12"/>
  <c r="O23" i="12" l="1"/>
  <c r="U23" i="12" s="1"/>
  <c r="N16" i="12"/>
  <c r="N24" i="12"/>
  <c r="O24" i="12" s="1"/>
  <c r="U24" i="12" s="1"/>
  <c r="M11" i="12"/>
  <c r="M24" i="12" s="1"/>
  <c r="N7" i="12"/>
  <c r="U22" i="7"/>
  <c r="U27" i="7" s="1"/>
  <c r="U22" i="12"/>
  <c r="O7" i="12" l="1"/>
  <c r="N11" i="12"/>
  <c r="M25" i="12" s="1"/>
  <c r="N25" i="12"/>
  <c r="O16" i="12"/>
  <c r="O25" i="12"/>
  <c r="N26" i="12" l="1"/>
  <c r="N27" i="12" s="1"/>
  <c r="P16" i="12"/>
  <c r="O11" i="12"/>
  <c r="P7" i="12"/>
  <c r="U25" i="12"/>
  <c r="M26" i="12" l="1"/>
  <c r="P11" i="12"/>
  <c r="O26" i="12" l="1"/>
  <c r="M27" i="12"/>
  <c r="U26" i="12" l="1"/>
  <c r="U27" i="12" s="1"/>
  <c r="O27" i="12"/>
</calcChain>
</file>

<file path=xl/comments1.xml><?xml version="1.0" encoding="utf-8"?>
<comments xmlns="http://schemas.openxmlformats.org/spreadsheetml/2006/main">
  <authors>
    <author xml:space="preserve">Roger Newsome </author>
  </authors>
  <commentList>
    <comment ref="C2" authorId="0">
      <text>
        <r>
          <rPr>
            <sz val="8"/>
            <color indexed="81"/>
            <rFont val="Tahoma"/>
            <family val="2"/>
          </rPr>
          <t>Florida Statute requires agencies annually submit the following information with supporting data related to owned and leased space:
• New/validated data for state-owned and state-occupied facilities (Section 216.0152, Florida Statutes)
• The identification of disposition candidates (Section 216.0153(3), Florida Statutes)
• Agency space needs and consolidation plans for leased facilities (Section 255.249(3)(d), Florida Statutes).
This worksheet is a snapshot of the leases in your county.  
Review each lease and assign a group number for co-location candidates. 
Group together and describe next action. 
Complete the Group Analysis Worksheet</t>
        </r>
      </text>
    </comment>
    <comment ref="C5" authorId="0">
      <text>
        <r>
          <rPr>
            <sz val="8"/>
            <color indexed="81"/>
            <rFont val="Tahoma"/>
            <family val="2"/>
          </rPr>
          <t xml:space="preserve">List the name of the person completing the co-location analysis. </t>
        </r>
      </text>
    </comment>
    <comment ref="N5" authorId="0">
      <text>
        <r>
          <rPr>
            <sz val="8"/>
            <color indexed="81"/>
            <rFont val="Tahoma"/>
            <family val="2"/>
          </rPr>
          <t>Current Full Service is the market rate excluding tenant improvements.  You can get this information from your tenant broker or by calling your DMS leasing agent.</t>
        </r>
        <r>
          <rPr>
            <sz val="8"/>
            <color indexed="81"/>
            <rFont val="Tahoma"/>
            <family val="2"/>
          </rPr>
          <t xml:space="preserve">
</t>
        </r>
      </text>
    </comment>
    <comment ref="N6" authorId="0">
      <text>
        <r>
          <rPr>
            <sz val="8"/>
            <color indexed="81"/>
            <rFont val="Tahoma"/>
            <family val="2"/>
          </rPr>
          <t>Is there DMS space that would be a good fit for your agency?</t>
        </r>
      </text>
    </comment>
    <comment ref="C7" authorId="0">
      <text>
        <r>
          <rPr>
            <sz val="8"/>
            <color indexed="81"/>
            <rFont val="Tahoma"/>
            <family val="2"/>
          </rPr>
          <t>Is there a possibility that your agency could save money by co-locating in an adjoining county over the next five years?</t>
        </r>
      </text>
    </comment>
    <comment ref="K7" authorId="0">
      <text>
        <r>
          <rPr>
            <sz val="8"/>
            <color indexed="81"/>
            <rFont val="Tahoma"/>
            <family val="2"/>
          </rPr>
          <t xml:space="preserve">List potential leases for adjoining county in this cell. </t>
        </r>
      </text>
    </comment>
    <comment ref="C9" authorId="0">
      <text>
        <r>
          <rPr>
            <sz val="8"/>
            <color indexed="81"/>
            <rFont val="Tahoma"/>
            <family val="2"/>
          </rPr>
          <t>Public, Private or Govt. Leases go here</t>
        </r>
        <r>
          <rPr>
            <b/>
            <sz val="8"/>
            <color indexed="81"/>
            <rFont val="Tahoma"/>
            <family val="2"/>
          </rPr>
          <t>.</t>
        </r>
      </text>
    </comment>
    <comment ref="E9" authorId="0">
      <text>
        <r>
          <rPr>
            <sz val="8"/>
            <color indexed="81"/>
            <rFont val="Tahoma"/>
            <family val="2"/>
          </rPr>
          <t xml:space="preserve">Will this lease be a candidate for co-location? (CL)
</t>
        </r>
      </text>
    </comment>
    <comment ref="F9" authorId="0">
      <text>
        <r>
          <rPr>
            <b/>
            <sz val="8"/>
            <color indexed="81"/>
            <rFont val="Tahoma"/>
            <family val="2"/>
          </rPr>
          <t xml:space="preserve">Co-Location Grouping: 
</t>
        </r>
        <r>
          <rPr>
            <sz val="8"/>
            <color indexed="81"/>
            <rFont val="Tahoma"/>
            <family val="2"/>
          </rPr>
          <t xml:space="preserve">
Group by numbers based on potential co-location candidates. i.e… 1,1,1,2,2,2,3,3,3 etc. 
Be sure all N/As are grouped together.
List on next section by group key and describe next action. 
Take each co-location group and list on the DMS Group Analysis Worksheet.</t>
        </r>
      </text>
    </comment>
    <comment ref="J9" authorId="0">
      <text>
        <r>
          <rPr>
            <sz val="8"/>
            <color indexed="81"/>
            <rFont val="Tahoma"/>
            <family val="2"/>
          </rPr>
          <t xml:space="preserve">List what the rate includes: 
Full ( Utilities &amp; Janitorial)
Utilities Only 
Janitorial Only 
None ( Space Only)
</t>
        </r>
      </text>
    </comment>
    <comment ref="O9" authorId="0">
      <text>
        <r>
          <rPr>
            <sz val="8"/>
            <color indexed="81"/>
            <rFont val="Tahoma"/>
            <family val="2"/>
          </rPr>
          <t xml:space="preserve">This is the telecommuting box.  Please list the number of telecommuters and average their office time in the next cell. </t>
        </r>
      </text>
    </comment>
    <comment ref="P9" authorId="0">
      <text>
        <r>
          <rPr>
            <sz val="8"/>
            <color indexed="81"/>
            <rFont val="Tahoma"/>
            <family val="2"/>
          </rPr>
          <t>What percent of the time does the telecommuters spend in the office? 
Add aggregate time for % to accommodate for mixed time.</t>
        </r>
      </text>
    </comment>
    <comment ref="C29" authorId="0">
      <text>
        <r>
          <rPr>
            <sz val="8"/>
            <color indexed="81"/>
            <rFont val="Tahoma"/>
            <family val="2"/>
          </rPr>
          <t>Match up the co-location candidates with a group number to be evaluated on the Group Analysis worksheet.</t>
        </r>
      </text>
    </comment>
  </commentList>
</comments>
</file>

<file path=xl/comments2.xml><?xml version="1.0" encoding="utf-8"?>
<comments xmlns="http://schemas.openxmlformats.org/spreadsheetml/2006/main">
  <authors>
    <author xml:space="preserve">Roger Newsome </author>
  </authors>
  <commentList>
    <comment ref="C2" authorId="0">
      <text>
        <r>
          <rPr>
            <sz val="8"/>
            <color indexed="81"/>
            <rFont val="Tahoma"/>
            <family val="2"/>
          </rPr>
          <t>Please keep in mind to think creatively   in completing this co-location analysis.   What is sent in will be reviewed by our Strategic Team. Your suggestions are not permanent and can be changed where warranted.  This holistic exercise will assist in examining all the parameters known in measuring the co-location possibilities.     If you have any questions, please call your DMS Leasing agent.</t>
        </r>
      </text>
    </comment>
    <comment ref="C5" authorId="0">
      <text>
        <r>
          <rPr>
            <sz val="8"/>
            <color indexed="81"/>
            <rFont val="Tahoma"/>
            <family val="2"/>
          </rPr>
          <t xml:space="preserve">List the name of the person completing the co-location analysis. </t>
        </r>
      </text>
    </comment>
    <comment ref="I5" authorId="0">
      <text>
        <r>
          <rPr>
            <sz val="8"/>
            <color indexed="81"/>
            <rFont val="Tahoma"/>
            <family val="2"/>
          </rPr>
          <t>Date the analysis is complete.</t>
        </r>
      </text>
    </comment>
    <comment ref="K5" authorId="0">
      <text>
        <r>
          <rPr>
            <sz val="8"/>
            <color indexed="81"/>
            <rFont val="Tahoma"/>
            <family val="2"/>
          </rPr>
          <t>What is the total amount of all leases in your county?</t>
        </r>
      </text>
    </comment>
    <comment ref="N5" authorId="0">
      <text>
        <r>
          <rPr>
            <sz val="8"/>
            <color indexed="81"/>
            <rFont val="Tahoma"/>
            <family val="2"/>
          </rPr>
          <t>Current Full Service is the market rate excluding tenant improvements.  You can get this information from your tenant broker or by calling your DMS leasing agent.</t>
        </r>
        <r>
          <rPr>
            <sz val="8"/>
            <color indexed="81"/>
            <rFont val="Tahoma"/>
            <family val="2"/>
          </rPr>
          <t xml:space="preserve">
</t>
        </r>
      </text>
    </comment>
    <comment ref="C6" authorId="0">
      <text>
        <r>
          <rPr>
            <sz val="8"/>
            <color indexed="81"/>
            <rFont val="Tahoma"/>
            <family val="2"/>
          </rPr>
          <t xml:space="preserve">We want to determine how much space you have that you may or may not be using so we might backfill. </t>
        </r>
      </text>
    </comment>
    <comment ref="I6" authorId="0">
      <text>
        <r>
          <rPr>
            <sz val="8"/>
            <color indexed="81"/>
            <rFont val="Tahoma"/>
            <family val="2"/>
          </rPr>
          <t xml:space="preserve">Do you have vacant offices or other spaces that are being under utilized?
</t>
        </r>
      </text>
    </comment>
    <comment ref="K6" authorId="0">
      <text>
        <r>
          <rPr>
            <sz val="8"/>
            <color indexed="81"/>
            <rFont val="Tahoma"/>
            <family val="2"/>
          </rPr>
          <t>What square footage of offices are available with or without buildout?</t>
        </r>
      </text>
    </comment>
    <comment ref="N6" authorId="0">
      <text>
        <r>
          <rPr>
            <sz val="8"/>
            <color indexed="81"/>
            <rFont val="Tahoma"/>
            <family val="2"/>
          </rPr>
          <t>Is there DMS space that would be a good fit for your agency?</t>
        </r>
      </text>
    </comment>
    <comment ref="C7" authorId="0">
      <text>
        <r>
          <rPr>
            <sz val="8"/>
            <color indexed="81"/>
            <rFont val="Tahoma"/>
            <family val="2"/>
          </rPr>
          <t>Is there a possibility that your agency could save money by co-locating in an adjoining county over the next five years?</t>
        </r>
      </text>
    </comment>
    <comment ref="K7" authorId="0">
      <text>
        <r>
          <rPr>
            <sz val="8"/>
            <color indexed="81"/>
            <rFont val="Tahoma"/>
            <family val="2"/>
          </rPr>
          <t xml:space="preserve">Whatever lease(s) that are listed here are for analysis purposes only and does not indicate a mandatory move. </t>
        </r>
      </text>
    </comment>
    <comment ref="C9" authorId="0">
      <text>
        <r>
          <rPr>
            <sz val="8"/>
            <color indexed="81"/>
            <rFont val="Tahoma"/>
            <family val="2"/>
          </rPr>
          <t>List if the lease is public or private here</t>
        </r>
        <r>
          <rPr>
            <b/>
            <sz val="8"/>
            <color indexed="81"/>
            <rFont val="Tahoma"/>
            <family val="2"/>
          </rPr>
          <t>.</t>
        </r>
      </text>
    </comment>
    <comment ref="E9" authorId="0">
      <text>
        <r>
          <rPr>
            <sz val="8"/>
            <color indexed="81"/>
            <rFont val="Tahoma"/>
            <family val="2"/>
          </rPr>
          <t xml:space="preserve">Will this lease be a candidate for co-location? (CL)
</t>
        </r>
      </text>
    </comment>
    <comment ref="F9" authorId="0">
      <text>
        <r>
          <rPr>
            <b/>
            <sz val="8"/>
            <color indexed="81"/>
            <rFont val="Tahoma"/>
            <family val="2"/>
          </rPr>
          <t xml:space="preserve">Co-Location Grouping: 
</t>
        </r>
        <r>
          <rPr>
            <sz val="8"/>
            <color indexed="81"/>
            <rFont val="Tahoma"/>
            <family val="2"/>
          </rPr>
          <t xml:space="preserve">
Group by numbers based on potential co-location candidates. i.e… 1,1,1,2,2,2,3,3,3 etc. 
All N/As should be grouped together.
Take each group and list on a separate group analysis worksheet.</t>
        </r>
      </text>
    </comment>
    <comment ref="J9" authorId="0">
      <text>
        <r>
          <rPr>
            <sz val="8"/>
            <color indexed="81"/>
            <rFont val="Tahoma"/>
            <family val="2"/>
          </rPr>
          <t xml:space="preserve">List what the rate includes: 
Full ( Utilities &amp; Janitorial)
Utilities Only 
Janitorial Only 
None ( Space Only)
</t>
        </r>
      </text>
    </comment>
    <comment ref="O9" authorId="0">
      <text>
        <r>
          <rPr>
            <sz val="8"/>
            <color indexed="81"/>
            <rFont val="Tahoma"/>
            <family val="2"/>
          </rPr>
          <t xml:space="preserve">This is the telecommuting box.  Please list the number of telecommuters and average their office time in the next cell. </t>
        </r>
      </text>
    </comment>
    <comment ref="P9" authorId="0">
      <text>
        <r>
          <rPr>
            <sz val="8"/>
            <color indexed="81"/>
            <rFont val="Tahoma"/>
            <family val="2"/>
          </rPr>
          <t>What percent of the time does the telecommuters spend in the office? 
Add aggregate time for % to accommodate for mixed time.</t>
        </r>
      </text>
    </comment>
    <comment ref="C30" authorId="0">
      <text>
        <r>
          <rPr>
            <sz val="8"/>
            <color indexed="81"/>
            <rFont val="Tahoma"/>
            <family val="2"/>
          </rPr>
          <t xml:space="preserve">Match up the co-location candidates with a group number to be evaluated on the Group Analysis worksheet.
</t>
        </r>
      </text>
    </comment>
  </commentList>
</comments>
</file>

<file path=xl/comments3.xml><?xml version="1.0" encoding="utf-8"?>
<comments xmlns="http://schemas.openxmlformats.org/spreadsheetml/2006/main">
  <authors>
    <author xml:space="preserve">Roger Newsome </author>
    <author xml:space="preserve"> J. Roger Newsome III</author>
    <author>Windows User</author>
  </authors>
  <commentList>
    <comment ref="B2" authorId="0">
      <text>
        <r>
          <rPr>
            <sz val="8"/>
            <color indexed="81"/>
            <rFont val="Tahoma"/>
            <family val="2"/>
          </rPr>
          <t xml:space="preserve">Keep in mind as you complete this form that the shaded areas have formulas and your entries should go in the clear spaces. </t>
        </r>
      </text>
    </comment>
    <comment ref="L2" authorId="0">
      <text>
        <r>
          <rPr>
            <sz val="8"/>
            <color indexed="81"/>
            <rFont val="Tahoma"/>
            <family val="2"/>
          </rPr>
          <t xml:space="preserve">List the co-location candidate's group number here.  Do not put any other leases on this worksheet. </t>
        </r>
      </text>
    </comment>
    <comment ref="E6" author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text>
        <r>
          <rPr>
            <sz val="8"/>
            <color indexed="81"/>
            <rFont val="Tahoma"/>
            <family val="2"/>
          </rPr>
          <t xml:space="preserve">List what the rate includes: 
Full ( Utilities &amp; Janitorial)
Utilities Only 
Janitorial Only 
No Services
</t>
        </r>
      </text>
    </comment>
    <comment ref="I6" authorId="1">
      <text>
        <r>
          <rPr>
            <sz val="8"/>
            <color indexed="81"/>
            <rFont val="Tahoma"/>
            <family val="2"/>
          </rPr>
          <t xml:space="preserve">If janitorial is not included in the rate, enter the amount per SF for janitorial services to calculate into the full service rate. </t>
        </r>
      </text>
    </comment>
    <comment ref="J6" authorId="1">
      <text>
        <r>
          <rPr>
            <sz val="8"/>
            <color indexed="81"/>
            <rFont val="Tahoma"/>
            <family val="2"/>
          </rPr>
          <t>If utilities are not included in the rate, enter the amount per SF for utility services to be calculated in the Full Service Annual Rent.</t>
        </r>
      </text>
    </comment>
    <comment ref="K6" authorId="1">
      <text>
        <r>
          <rPr>
            <sz val="8"/>
            <color indexed="81"/>
            <rFont val="Tahoma"/>
            <family val="2"/>
          </rPr>
          <t>Rate + Janitorial + Utilities x SF = $XX</t>
        </r>
      </text>
    </comment>
    <comment ref="L6" authorId="1">
      <text>
        <r>
          <rPr>
            <sz val="8"/>
            <color indexed="81"/>
            <rFont val="Tahoma"/>
            <family val="2"/>
          </rPr>
          <t>User must enter values for YR2, YR3, YR4, YR5.  Include any anticpated escalation for janitorial or utilities if applicable. 
Escalations assumptions must be itemized below.</t>
        </r>
      </text>
    </comment>
    <comment ref="Q6" authorId="1">
      <text>
        <r>
          <rPr>
            <sz val="8"/>
            <color indexed="81"/>
            <rFont val="Tahoma"/>
            <family val="2"/>
          </rPr>
          <t>Special equipment consists of lab equipment, vehicles, mass production printers, etc...</t>
        </r>
      </text>
    </comment>
    <comment ref="R6" authorId="0">
      <text>
        <r>
          <rPr>
            <sz val="8"/>
            <color indexed="81"/>
            <rFont val="Tahoma"/>
            <family val="2"/>
          </rPr>
          <t xml:space="preserve">Data cost consists of WIFI and other hardwired network services. </t>
        </r>
      </text>
    </comment>
    <comment ref="S6" authorId="0">
      <text>
        <r>
          <rPr>
            <sz val="8"/>
            <color indexed="81"/>
            <rFont val="Tahoma"/>
            <family val="2"/>
          </rPr>
          <t xml:space="preserve">Communication service consists of phone cost. If phone service is provided through VoIP then include these costs in the data column. </t>
        </r>
      </text>
    </comment>
    <comment ref="T6" authorId="0">
      <text>
        <r>
          <rPr>
            <sz val="8"/>
            <color indexed="81"/>
            <rFont val="Tahoma"/>
            <family val="2"/>
          </rPr>
          <t>Office equipment consists of copiers, postage meters, fax machines, document scanners, etc.</t>
        </r>
      </text>
    </comment>
    <comment ref="U6" authorId="1">
      <text>
        <r>
          <rPr>
            <sz val="8"/>
            <color indexed="81"/>
            <rFont val="Tahoma"/>
            <family val="2"/>
          </rPr>
          <t xml:space="preserve">Other costs may include items such as security services, travel to/from the courthouse, etc...
</t>
        </r>
      </text>
    </comment>
    <comment ref="C12" authorId="1">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G15" authorId="0">
      <text>
        <r>
          <rPr>
            <sz val="8"/>
            <color indexed="81"/>
            <rFont val="Tahoma"/>
            <family val="2"/>
          </rPr>
          <t>Anticipated rate should include build-out or tenant improvement (TI) costs.  If using the supplied average market rates, please be aware that TI costs are included in some county rates and not in others.
See appendix D in Annual Data Gathering Instruction Form.</t>
        </r>
        <r>
          <rPr>
            <sz val="8"/>
            <color indexed="81"/>
            <rFont val="Tahoma"/>
            <family val="2"/>
          </rPr>
          <t xml:space="preserve">
</t>
        </r>
      </text>
    </comment>
    <comment ref="H15" authorId="1">
      <text>
        <r>
          <rPr>
            <sz val="8"/>
            <color indexed="81"/>
            <rFont val="Tahoma"/>
            <family val="2"/>
          </rPr>
          <t>Full ( Utilities &amp; Janitorial)
Utilities Only 
Janitorial Only 
No Services</t>
        </r>
      </text>
    </comment>
    <comment ref="I15" authorId="1">
      <text>
        <r>
          <rPr>
            <sz val="8"/>
            <color indexed="81"/>
            <rFont val="Tahoma"/>
            <family val="2"/>
          </rPr>
          <t xml:space="preserve">If janitorial is not included in the rate, enter the amount per SF for janitorial services to calculate into the full service rate. </t>
        </r>
      </text>
    </comment>
    <comment ref="J15" authorId="1">
      <text>
        <r>
          <rPr>
            <sz val="8"/>
            <color indexed="81"/>
            <rFont val="Tahoma"/>
            <family val="2"/>
          </rPr>
          <t>If utilities are not included in the rate, enter the amount per SF for utility services to be calculated in the Full Service Annual Rent.</t>
        </r>
      </text>
    </comment>
    <comment ref="K15" authorId="1">
      <text>
        <r>
          <rPr>
            <sz val="8"/>
            <color indexed="81"/>
            <rFont val="Tahoma"/>
            <family val="2"/>
          </rPr>
          <t>Rate + Janitorial + Utilities x SF = $XX</t>
        </r>
      </text>
    </comment>
    <comment ref="L15" authorId="1">
      <text>
        <r>
          <rPr>
            <sz val="8"/>
            <color indexed="81"/>
            <rFont val="Tahoma"/>
            <family val="2"/>
          </rPr>
          <t>User must enter values for YR2, YR3, YR4, YR5.  Include any anticpated escalation for janitorial or utilities if applicable. 
Escalations assumptions must be itemized below.</t>
        </r>
      </text>
    </comment>
    <comment ref="Q15" authorId="1">
      <text>
        <r>
          <rPr>
            <sz val="8"/>
            <color indexed="81"/>
            <rFont val="Tahoma"/>
            <family val="2"/>
          </rPr>
          <t>Special equipment consists of lab equipment, vehicles, mass production printers, etc...</t>
        </r>
      </text>
    </comment>
    <comment ref="R15" authorId="0">
      <text>
        <r>
          <rPr>
            <sz val="8"/>
            <color indexed="81"/>
            <rFont val="Tahoma"/>
            <family val="2"/>
          </rPr>
          <t xml:space="preserve">Data cost consists of WIFI and other hardwired network services. </t>
        </r>
      </text>
    </comment>
    <comment ref="S15" authorId="0">
      <text>
        <r>
          <rPr>
            <sz val="8"/>
            <color indexed="81"/>
            <rFont val="Tahoma"/>
            <family val="2"/>
          </rPr>
          <t xml:space="preserve">Communication service consists of phone cost. If phone service is provided through VoIP then include these costs in the data column. </t>
        </r>
      </text>
    </comment>
    <comment ref="T15" authorId="0">
      <text>
        <r>
          <rPr>
            <sz val="8"/>
            <color indexed="81"/>
            <rFont val="Tahoma"/>
            <family val="2"/>
          </rPr>
          <t xml:space="preserve">Office equipment consists of copiers, postage meters, fax machines, document scanners, etc.
</t>
        </r>
      </text>
    </comment>
    <comment ref="U15" authorId="1">
      <text>
        <r>
          <rPr>
            <sz val="8"/>
            <color indexed="81"/>
            <rFont val="Tahoma"/>
            <family val="2"/>
          </rPr>
          <t>Other costs may include items such as security services, etc.</t>
        </r>
      </text>
    </comment>
    <comment ref="C17" authorId="1">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text>
        <r>
          <rPr>
            <sz val="8"/>
            <color indexed="81"/>
            <rFont val="Tahoma"/>
            <family val="2"/>
          </rPr>
          <t>Such as desks, chairs, file cabinents, etc...</t>
        </r>
      </text>
    </comment>
    <comment ref="C21" authorId="0">
      <text>
        <r>
          <rPr>
            <sz val="8"/>
            <color indexed="81"/>
            <rFont val="Tahoma"/>
            <family val="2"/>
          </rPr>
          <t>Such as copiers, special equipment, etc...</t>
        </r>
      </text>
    </comment>
    <comment ref="C22" authorId="0">
      <text>
        <r>
          <rPr>
            <sz val="8"/>
            <color indexed="81"/>
            <rFont val="Tahoma"/>
            <family val="2"/>
          </rPr>
          <t xml:space="preserve">Such as data switches, phone system, communications closet, etc...
</t>
        </r>
      </text>
    </comment>
    <comment ref="C25" authorId="0">
      <text>
        <r>
          <rPr>
            <sz val="8"/>
            <color indexed="81"/>
            <rFont val="Tahoma"/>
            <family val="2"/>
          </rPr>
          <t xml:space="preserve">This cell is calculated at $90 per FTE to indicate above or below the average. 
</t>
        </r>
      </text>
    </comment>
  </commentList>
</comments>
</file>

<file path=xl/comments4.xml><?xml version="1.0" encoding="utf-8"?>
<comments xmlns="http://schemas.openxmlformats.org/spreadsheetml/2006/main">
  <authors>
    <author xml:space="preserve">Roger Newsome </author>
    <author xml:space="preserve"> J. Roger Newsome III</author>
    <author>Windows User</author>
  </authors>
  <commentList>
    <comment ref="B2" authorId="0">
      <text>
        <r>
          <rPr>
            <sz val="8"/>
            <color indexed="81"/>
            <rFont val="Tahoma"/>
            <family val="2"/>
          </rPr>
          <t xml:space="preserve">Keep in mind as you complete this form that the shaded areas have formulas and your entries should go in the clear spaces. </t>
        </r>
      </text>
    </comment>
    <comment ref="L2" authorId="0">
      <text>
        <r>
          <rPr>
            <sz val="8"/>
            <color indexed="81"/>
            <rFont val="Tahoma"/>
            <family val="2"/>
          </rPr>
          <t xml:space="preserve">List the co-location candidate's group number here.  Do not put any other leases on this worksheet. </t>
        </r>
      </text>
    </comment>
    <comment ref="E6" author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text>
        <r>
          <rPr>
            <sz val="8"/>
            <color indexed="81"/>
            <rFont val="Tahoma"/>
            <family val="2"/>
          </rPr>
          <t xml:space="preserve">List what the rate includes: 
Full ( Utilities &amp; Janitorial)
Utilities Only 
Janitorial Only 
No Services
</t>
        </r>
      </text>
    </comment>
    <comment ref="I6" authorId="1">
      <text>
        <r>
          <rPr>
            <sz val="8"/>
            <color indexed="81"/>
            <rFont val="Tahoma"/>
            <family val="2"/>
          </rPr>
          <t xml:space="preserve">If janitorial is not included in the rate, enter the amount per SF for janitorial services to calculate into the full service rate. </t>
        </r>
      </text>
    </comment>
    <comment ref="J6" authorId="1">
      <text>
        <r>
          <rPr>
            <sz val="8"/>
            <color indexed="81"/>
            <rFont val="Tahoma"/>
            <family val="2"/>
          </rPr>
          <t>If utilities are not included in the rate, enter the amount per SF for utility services to be calculated in the Full Service Annual Rent.</t>
        </r>
      </text>
    </comment>
    <comment ref="K6" authorId="1">
      <text>
        <r>
          <rPr>
            <sz val="8"/>
            <color indexed="81"/>
            <rFont val="Tahoma"/>
            <family val="2"/>
          </rPr>
          <t>Rate + Janitorial + Utilities x SF = $XX</t>
        </r>
      </text>
    </comment>
    <comment ref="L6" authorId="1">
      <text>
        <r>
          <rPr>
            <sz val="8"/>
            <color indexed="81"/>
            <rFont val="Tahoma"/>
            <family val="2"/>
          </rPr>
          <t>User must enter values for YR2, YR3, YR4, YR5.  Include any anticpated escalation for janitorial or utilities if applicable. 
Escalations assumptions must be itemized below.</t>
        </r>
      </text>
    </comment>
    <comment ref="Q6" authorId="1">
      <text>
        <r>
          <rPr>
            <sz val="8"/>
            <color indexed="81"/>
            <rFont val="Tahoma"/>
            <family val="2"/>
          </rPr>
          <t>Special equipment consists of lab equipment, vehicles, mass production printers, etc...</t>
        </r>
      </text>
    </comment>
    <comment ref="R6" authorId="0">
      <text>
        <r>
          <rPr>
            <sz val="8"/>
            <color indexed="81"/>
            <rFont val="Tahoma"/>
            <family val="2"/>
          </rPr>
          <t xml:space="preserve">Data cost consists of WIFI and other hardwired network services. </t>
        </r>
      </text>
    </comment>
    <comment ref="S6" authorId="0">
      <text>
        <r>
          <rPr>
            <sz val="8"/>
            <color indexed="81"/>
            <rFont val="Tahoma"/>
            <family val="2"/>
          </rPr>
          <t xml:space="preserve">Communication service consists of phone cost. If phone service is provided through VoIP then include these costs in the data column. </t>
        </r>
      </text>
    </comment>
    <comment ref="T6" authorId="0">
      <text>
        <r>
          <rPr>
            <sz val="8"/>
            <color indexed="81"/>
            <rFont val="Tahoma"/>
            <family val="2"/>
          </rPr>
          <t>Office equipment consists of copiers, postage meters, fax machines, document scanners, etc.</t>
        </r>
      </text>
    </comment>
    <comment ref="U6" authorId="1">
      <text>
        <r>
          <rPr>
            <sz val="8"/>
            <color indexed="81"/>
            <rFont val="Tahoma"/>
            <family val="2"/>
          </rPr>
          <t xml:space="preserve">Other costs may include items such as security services, travel to/from the courthouse, etc...
</t>
        </r>
      </text>
    </comment>
    <comment ref="C12" authorId="1">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H15" authorId="1">
      <text>
        <r>
          <rPr>
            <sz val="8"/>
            <color indexed="81"/>
            <rFont val="Tahoma"/>
            <family val="2"/>
          </rPr>
          <t>Full ( Utilities &amp; Janitorial)
Utilities Only 
Janitorial Only 
No Services</t>
        </r>
      </text>
    </comment>
    <comment ref="I15" authorId="1">
      <text>
        <r>
          <rPr>
            <sz val="8"/>
            <color indexed="81"/>
            <rFont val="Tahoma"/>
            <family val="2"/>
          </rPr>
          <t xml:space="preserve">If janitorial is not included in the rate, enter the amount per SF for janitorial services to calculate into the full service rate. </t>
        </r>
      </text>
    </comment>
    <comment ref="J15" authorId="1">
      <text>
        <r>
          <rPr>
            <sz val="8"/>
            <color indexed="81"/>
            <rFont val="Tahoma"/>
            <family val="2"/>
          </rPr>
          <t>If utilities are not included in the rate, enter the amount per SF for utility services to be calculated in the Full Service Annual Rent.</t>
        </r>
      </text>
    </comment>
    <comment ref="K15" authorId="1">
      <text>
        <r>
          <rPr>
            <sz val="8"/>
            <color indexed="81"/>
            <rFont val="Tahoma"/>
            <family val="2"/>
          </rPr>
          <t>Rate + Janitorial + Utilities x SF = $XX</t>
        </r>
      </text>
    </comment>
    <comment ref="L15" authorId="1">
      <text>
        <r>
          <rPr>
            <sz val="8"/>
            <color indexed="81"/>
            <rFont val="Tahoma"/>
            <family val="2"/>
          </rPr>
          <t>User must enter values for YR2, YR3, YR4, YR5.  Include any anticpated escalation for janitorial or utilities if applicable. 
Escalations assumptions must be itemized below.</t>
        </r>
      </text>
    </comment>
    <comment ref="Q15" authorId="1">
      <text>
        <r>
          <rPr>
            <sz val="8"/>
            <color indexed="81"/>
            <rFont val="Tahoma"/>
            <family val="2"/>
          </rPr>
          <t>Special equipment consists of lab equipment, vehicles, mass production printers, etc...</t>
        </r>
      </text>
    </comment>
    <comment ref="R15" authorId="0">
      <text>
        <r>
          <rPr>
            <sz val="8"/>
            <color indexed="81"/>
            <rFont val="Tahoma"/>
            <family val="2"/>
          </rPr>
          <t xml:space="preserve">Data cost consists of WIFI and other hardwired network services. </t>
        </r>
      </text>
    </comment>
    <comment ref="S15" authorId="0">
      <text>
        <r>
          <rPr>
            <sz val="8"/>
            <color indexed="81"/>
            <rFont val="Tahoma"/>
            <family val="2"/>
          </rPr>
          <t xml:space="preserve">Communication service consists of phone cost. If phone service is provided through VoIP then include these costs in the data column. </t>
        </r>
      </text>
    </comment>
    <comment ref="T15" authorId="0">
      <text>
        <r>
          <rPr>
            <sz val="8"/>
            <color indexed="81"/>
            <rFont val="Tahoma"/>
            <family val="2"/>
          </rPr>
          <t xml:space="preserve">Office equipment consists of copiers, postage meters, fax machines, document scanners, etc.
</t>
        </r>
      </text>
    </comment>
    <comment ref="U15" authorId="1">
      <text>
        <r>
          <rPr>
            <sz val="8"/>
            <color indexed="81"/>
            <rFont val="Tahoma"/>
            <family val="2"/>
          </rPr>
          <t>Other costs may include items such as security services, etc.</t>
        </r>
      </text>
    </comment>
    <comment ref="C17" authorId="1">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text>
        <r>
          <rPr>
            <sz val="8"/>
            <color indexed="81"/>
            <rFont val="Tahoma"/>
            <family val="2"/>
          </rPr>
          <t>Such as desks, chairs, file cabinents, etc...</t>
        </r>
      </text>
    </comment>
    <comment ref="C21" authorId="0">
      <text>
        <r>
          <rPr>
            <sz val="8"/>
            <color indexed="81"/>
            <rFont val="Tahoma"/>
            <family val="2"/>
          </rPr>
          <t>Such as copiers, special equipment, etc...</t>
        </r>
      </text>
    </comment>
    <comment ref="C22" authorId="0">
      <text>
        <r>
          <rPr>
            <sz val="8"/>
            <color indexed="81"/>
            <rFont val="Tahoma"/>
            <family val="2"/>
          </rPr>
          <t xml:space="preserve">Such as data switches, phone system, communications closet, etc...
</t>
        </r>
      </text>
    </comment>
    <comment ref="C25" authorId="0">
      <text>
        <r>
          <rPr>
            <sz val="8"/>
            <color indexed="81"/>
            <rFont val="Tahoma"/>
            <family val="2"/>
          </rPr>
          <t xml:space="preserve">This cell is calculated at $90 per FTE to indicate above or below the average. 
</t>
        </r>
      </text>
    </comment>
  </commentList>
</comments>
</file>

<file path=xl/comments5.xml><?xml version="1.0" encoding="utf-8"?>
<comments xmlns="http://schemas.openxmlformats.org/spreadsheetml/2006/main">
  <authors>
    <author xml:space="preserve">Roger Newsome </author>
    <author xml:space="preserve"> J. Roger Newsome III</author>
    <author>Windows User</author>
  </authors>
  <commentList>
    <comment ref="B2" authorId="0">
      <text>
        <r>
          <rPr>
            <sz val="8"/>
            <color indexed="81"/>
            <rFont val="Tahoma"/>
            <family val="2"/>
          </rPr>
          <t xml:space="preserve">Keep in mind as you complete this form that the shaded areas have formulas and your entries should go in the clear spaces. </t>
        </r>
      </text>
    </comment>
    <comment ref="L2" authorId="0">
      <text>
        <r>
          <rPr>
            <sz val="8"/>
            <color indexed="81"/>
            <rFont val="Tahoma"/>
            <family val="2"/>
          </rPr>
          <t xml:space="preserve">List the co-location candidate's group number here.  Do not put any other leases on this worksheet. </t>
        </r>
      </text>
    </comment>
    <comment ref="E6" author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text>
        <r>
          <rPr>
            <sz val="8"/>
            <color indexed="81"/>
            <rFont val="Tahoma"/>
            <family val="2"/>
          </rPr>
          <t xml:space="preserve">List what the rate includes: 
Full ( Utilities &amp; Janitorial)
Utilities Only 
Janitorial Only 
No Services
</t>
        </r>
      </text>
    </comment>
    <comment ref="I6" authorId="1">
      <text>
        <r>
          <rPr>
            <sz val="8"/>
            <color indexed="81"/>
            <rFont val="Tahoma"/>
            <family val="2"/>
          </rPr>
          <t xml:space="preserve">If janitorial is not included in the rate, enter the amount per SF for janitorial services to calculate into the full service rate. </t>
        </r>
      </text>
    </comment>
    <comment ref="J6" authorId="1">
      <text>
        <r>
          <rPr>
            <sz val="8"/>
            <color indexed="81"/>
            <rFont val="Tahoma"/>
            <family val="2"/>
          </rPr>
          <t>If utilities are not included in the rate, enter the amount per SF for utility services to be calculated in the Full Service Annual Rent.</t>
        </r>
      </text>
    </comment>
    <comment ref="K6" authorId="1">
      <text>
        <r>
          <rPr>
            <sz val="8"/>
            <color indexed="81"/>
            <rFont val="Tahoma"/>
            <family val="2"/>
          </rPr>
          <t>Rate + Janitorial + Utilities x SF = $XX</t>
        </r>
      </text>
    </comment>
    <comment ref="L6" authorId="1">
      <text>
        <r>
          <rPr>
            <sz val="8"/>
            <color indexed="81"/>
            <rFont val="Tahoma"/>
            <family val="2"/>
          </rPr>
          <t>User must enter values for YR2, YR3, YR4, YR5.  Include any anticpated escalation for janitorial or utilities if applicable. 
Escalations assumptions must be itemized below.</t>
        </r>
      </text>
    </comment>
    <comment ref="Q6" authorId="1">
      <text>
        <r>
          <rPr>
            <sz val="8"/>
            <color indexed="81"/>
            <rFont val="Tahoma"/>
            <family val="2"/>
          </rPr>
          <t>Special equipment consists of lab equipment, vehicles, mass production printers, etc...</t>
        </r>
      </text>
    </comment>
    <comment ref="R6" authorId="0">
      <text>
        <r>
          <rPr>
            <sz val="8"/>
            <color indexed="81"/>
            <rFont val="Tahoma"/>
            <family val="2"/>
          </rPr>
          <t xml:space="preserve">Data cost consists of WIFI and other hardwired network services. </t>
        </r>
      </text>
    </comment>
    <comment ref="S6" authorId="0">
      <text>
        <r>
          <rPr>
            <sz val="8"/>
            <color indexed="81"/>
            <rFont val="Tahoma"/>
            <family val="2"/>
          </rPr>
          <t xml:space="preserve">Communication service consists of phone cost. If phone service is provided through VoIP then include these costs in the data column. </t>
        </r>
      </text>
    </comment>
    <comment ref="T6" authorId="0">
      <text>
        <r>
          <rPr>
            <sz val="8"/>
            <color indexed="81"/>
            <rFont val="Tahoma"/>
            <family val="2"/>
          </rPr>
          <t>Office equipment consists of copiers, postage meters, fax machines, document scanners, etc.</t>
        </r>
      </text>
    </comment>
    <comment ref="U6" authorId="1">
      <text>
        <r>
          <rPr>
            <sz val="8"/>
            <color indexed="81"/>
            <rFont val="Tahoma"/>
            <family val="2"/>
          </rPr>
          <t xml:space="preserve">Other costs may include items such as security services, travel to/from the courthouse, etc...
</t>
        </r>
      </text>
    </comment>
    <comment ref="C12" authorId="1">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H15" authorId="1">
      <text>
        <r>
          <rPr>
            <sz val="8"/>
            <color indexed="81"/>
            <rFont val="Tahoma"/>
            <family val="2"/>
          </rPr>
          <t>Full ( Utilities &amp; Janitorial)
Utilities Only 
Janitorial Only 
No Services</t>
        </r>
      </text>
    </comment>
    <comment ref="I15" authorId="1">
      <text>
        <r>
          <rPr>
            <sz val="8"/>
            <color indexed="81"/>
            <rFont val="Tahoma"/>
            <family val="2"/>
          </rPr>
          <t xml:space="preserve">If janitorial is not included in the rate, enter the amount per SF for janitorial services to calculate into the full service rate. </t>
        </r>
      </text>
    </comment>
    <comment ref="J15" authorId="1">
      <text>
        <r>
          <rPr>
            <sz val="8"/>
            <color indexed="81"/>
            <rFont val="Tahoma"/>
            <family val="2"/>
          </rPr>
          <t>If utilities are not included in the rate, enter the amount per SF for utility services to be calculated in the Full Service Annual Rent.</t>
        </r>
      </text>
    </comment>
    <comment ref="K15" authorId="1">
      <text>
        <r>
          <rPr>
            <sz val="8"/>
            <color indexed="81"/>
            <rFont val="Tahoma"/>
            <family val="2"/>
          </rPr>
          <t>Rate + Janitorial + Utilities x SF = $XX</t>
        </r>
      </text>
    </comment>
    <comment ref="L15" authorId="1">
      <text>
        <r>
          <rPr>
            <sz val="8"/>
            <color indexed="81"/>
            <rFont val="Tahoma"/>
            <family val="2"/>
          </rPr>
          <t>User must enter values for YR2, YR3, YR4, YR5.  Include any anticpated escalation for janitorial or utilities if applicable. 
Escalations assumptions must be itemized below.</t>
        </r>
      </text>
    </comment>
    <comment ref="Q15" authorId="1">
      <text>
        <r>
          <rPr>
            <sz val="8"/>
            <color indexed="81"/>
            <rFont val="Tahoma"/>
            <family val="2"/>
          </rPr>
          <t>Special equipment consists of lab equipment, vehicles, mass production printers, etc...</t>
        </r>
      </text>
    </comment>
    <comment ref="R15" authorId="0">
      <text>
        <r>
          <rPr>
            <sz val="8"/>
            <color indexed="81"/>
            <rFont val="Tahoma"/>
            <family val="2"/>
          </rPr>
          <t xml:space="preserve">Data cost consists of WIFI and other hardwired network services. </t>
        </r>
      </text>
    </comment>
    <comment ref="S15" authorId="0">
      <text>
        <r>
          <rPr>
            <sz val="8"/>
            <color indexed="81"/>
            <rFont val="Tahoma"/>
            <family val="2"/>
          </rPr>
          <t xml:space="preserve">Communication service consists of phone cost. If phone service is provided through VoIP then include these costs in the data column. </t>
        </r>
      </text>
    </comment>
    <comment ref="T15" authorId="0">
      <text>
        <r>
          <rPr>
            <sz val="8"/>
            <color indexed="81"/>
            <rFont val="Tahoma"/>
            <family val="2"/>
          </rPr>
          <t xml:space="preserve">Office equipment consists of copiers, postage meters, fax machines, document scanners, etc.
</t>
        </r>
      </text>
    </comment>
    <comment ref="U15" authorId="1">
      <text>
        <r>
          <rPr>
            <sz val="8"/>
            <color indexed="81"/>
            <rFont val="Tahoma"/>
            <family val="2"/>
          </rPr>
          <t>Other costs may include items such as security services, etc.</t>
        </r>
      </text>
    </comment>
    <comment ref="C17" authorId="1">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text>
        <r>
          <rPr>
            <sz val="8"/>
            <color indexed="81"/>
            <rFont val="Tahoma"/>
            <family val="2"/>
          </rPr>
          <t>Such as desks, chairs, file cabinents, etc...</t>
        </r>
      </text>
    </comment>
    <comment ref="C21" authorId="0">
      <text>
        <r>
          <rPr>
            <sz val="8"/>
            <color indexed="81"/>
            <rFont val="Tahoma"/>
            <family val="2"/>
          </rPr>
          <t>Such as copiers, special equipment, etc...</t>
        </r>
      </text>
    </comment>
    <comment ref="C22" authorId="0">
      <text>
        <r>
          <rPr>
            <sz val="8"/>
            <color indexed="81"/>
            <rFont val="Tahoma"/>
            <family val="2"/>
          </rPr>
          <t xml:space="preserve">Such as data switches, phone system, communications closet, etc...
</t>
        </r>
      </text>
    </comment>
    <comment ref="C25" authorId="0">
      <text>
        <r>
          <rPr>
            <sz val="8"/>
            <color indexed="81"/>
            <rFont val="Tahoma"/>
            <family val="2"/>
          </rPr>
          <t xml:space="preserve">This cell is calculated at $90 per FTE to indicate above or below the average. 
</t>
        </r>
      </text>
    </comment>
  </commentList>
</comments>
</file>

<file path=xl/comments6.xml><?xml version="1.0" encoding="utf-8"?>
<comments xmlns="http://schemas.openxmlformats.org/spreadsheetml/2006/main">
  <authors>
    <author xml:space="preserve">Roger Newsome </author>
    <author xml:space="preserve"> J. Roger Newsome III</author>
    <author>Windows User</author>
  </authors>
  <commentList>
    <comment ref="B2" authorId="0">
      <text>
        <r>
          <rPr>
            <sz val="8"/>
            <color indexed="81"/>
            <rFont val="Tahoma"/>
            <family val="2"/>
          </rPr>
          <t xml:space="preserve">Keep in mind as you complete this form that the shaded areas have formulas and your entries should go in the clear spaces. </t>
        </r>
      </text>
    </comment>
    <comment ref="L2" authorId="0">
      <text>
        <r>
          <rPr>
            <sz val="8"/>
            <color indexed="81"/>
            <rFont val="Tahoma"/>
            <family val="2"/>
          </rPr>
          <t xml:space="preserve">List the co-location candidate's group number here.  Do not put any other leases on this worksheet. </t>
        </r>
      </text>
    </comment>
    <comment ref="E6" authorId="0">
      <text>
        <r>
          <rPr>
            <sz val="8"/>
            <color indexed="81"/>
            <rFont val="Tahoma"/>
            <family val="2"/>
          </rPr>
          <t xml:space="preserve">Full time equivalents to include employees, OPS and contractors. This cell total auto-populates to the  FTE cell in the Co-Location Options however if there is a reduction or an increase you must overide the  amount with your revised FTE count.  Any difference must be described in Assumptions. </t>
        </r>
      </text>
    </comment>
    <comment ref="H6" authorId="0">
      <text>
        <r>
          <rPr>
            <sz val="8"/>
            <color indexed="81"/>
            <rFont val="Tahoma"/>
            <family val="2"/>
          </rPr>
          <t xml:space="preserve">List what the rate includes: 
Full ( Utilities &amp; Janitorial)
Utilities Only 
Janitorial Only 
No Services
</t>
        </r>
      </text>
    </comment>
    <comment ref="I6" authorId="1">
      <text>
        <r>
          <rPr>
            <sz val="8"/>
            <color indexed="81"/>
            <rFont val="Tahoma"/>
            <family val="2"/>
          </rPr>
          <t xml:space="preserve">If janitorial is not included in the rate, enter the amount per SF for janitorial services to calculate into the full service rate. </t>
        </r>
      </text>
    </comment>
    <comment ref="J6" authorId="1">
      <text>
        <r>
          <rPr>
            <sz val="8"/>
            <color indexed="81"/>
            <rFont val="Tahoma"/>
            <family val="2"/>
          </rPr>
          <t>If utilities are not included in the rate, enter the amount per SF for utility services to be calculated in the Full Service Annual Rent.</t>
        </r>
      </text>
    </comment>
    <comment ref="K6" authorId="1">
      <text>
        <r>
          <rPr>
            <sz val="8"/>
            <color indexed="81"/>
            <rFont val="Tahoma"/>
            <family val="2"/>
          </rPr>
          <t>Rate + Janitorial + Utilities x SF = $XX</t>
        </r>
      </text>
    </comment>
    <comment ref="L6" authorId="1">
      <text>
        <r>
          <rPr>
            <sz val="8"/>
            <color indexed="81"/>
            <rFont val="Tahoma"/>
            <family val="2"/>
          </rPr>
          <t>User must enter values for YR2, YR3, YR4, YR5.  Include any anticpated escalation for janitorial or utilities if applicable. 
Escalations assumptions must be itemized below.</t>
        </r>
      </text>
    </comment>
    <comment ref="Q6" authorId="1">
      <text>
        <r>
          <rPr>
            <sz val="8"/>
            <color indexed="81"/>
            <rFont val="Tahoma"/>
            <family val="2"/>
          </rPr>
          <t>Special equipment consists of lab equipment, vehicles, mass production printers, etc...</t>
        </r>
      </text>
    </comment>
    <comment ref="R6" authorId="0">
      <text>
        <r>
          <rPr>
            <sz val="8"/>
            <color indexed="81"/>
            <rFont val="Tahoma"/>
            <family val="2"/>
          </rPr>
          <t xml:space="preserve">Data cost consists of WIFI and other hardwired network services. </t>
        </r>
      </text>
    </comment>
    <comment ref="S6" authorId="0">
      <text>
        <r>
          <rPr>
            <sz val="8"/>
            <color indexed="81"/>
            <rFont val="Tahoma"/>
            <family val="2"/>
          </rPr>
          <t xml:space="preserve">Communication service consists of phone cost. If phone service is provided through VoIP then include these costs in the data column. </t>
        </r>
      </text>
    </comment>
    <comment ref="T6" authorId="0">
      <text>
        <r>
          <rPr>
            <sz val="8"/>
            <color indexed="81"/>
            <rFont val="Tahoma"/>
            <family val="2"/>
          </rPr>
          <t>Office equipment consists of copiers, postage meters, fax machines, document scanners, etc.</t>
        </r>
      </text>
    </comment>
    <comment ref="U6" authorId="1">
      <text>
        <r>
          <rPr>
            <sz val="8"/>
            <color indexed="81"/>
            <rFont val="Tahoma"/>
            <family val="2"/>
          </rPr>
          <t xml:space="preserve">Other costs may include items such as security services, travel to/from the courthouse, etc...
</t>
        </r>
      </text>
    </comment>
    <comment ref="C12" authorId="1">
      <text>
        <r>
          <rPr>
            <sz val="8"/>
            <color indexed="81"/>
            <rFont val="Tahoma"/>
            <family val="2"/>
          </rPr>
          <t>Document every assumption made:
Example: $12.50 NNN/SF; 
$1.50 Janitorial/SF; 
$2.00 Utilities/SF 
Buildout $xx/SF; 
Escalation @ 3%</t>
        </r>
        <r>
          <rPr>
            <sz val="10"/>
            <color indexed="81"/>
            <rFont val="Tahoma"/>
            <family val="2"/>
          </rPr>
          <t xml:space="preserve">
</t>
        </r>
      </text>
    </comment>
    <comment ref="E15" authorId="0">
      <text>
        <r>
          <rPr>
            <sz val="8"/>
            <color indexed="81"/>
            <rFont val="Tahoma"/>
            <family val="2"/>
          </rPr>
          <t xml:space="preserve">Full time equivalents to include employees, OPS and contractors. This cell auto-populates from Current Lease Data however if there is a reduction or an increase you must overide the amount with the revised FTE count.  Any difference must be described in Assumptions. </t>
        </r>
      </text>
    </comment>
    <comment ref="H15" authorId="1">
      <text>
        <r>
          <rPr>
            <sz val="8"/>
            <color indexed="81"/>
            <rFont val="Tahoma"/>
            <family val="2"/>
          </rPr>
          <t>Full ( Utilities &amp; Janitorial)
Utilities Only 
Janitorial Only 
No Services</t>
        </r>
      </text>
    </comment>
    <comment ref="I15" authorId="1">
      <text>
        <r>
          <rPr>
            <sz val="8"/>
            <color indexed="81"/>
            <rFont val="Tahoma"/>
            <family val="2"/>
          </rPr>
          <t xml:space="preserve">If janitorial is not included in the rate, enter the amount per SF for janitorial services to calculate into the full service rate. </t>
        </r>
      </text>
    </comment>
    <comment ref="J15" authorId="1">
      <text>
        <r>
          <rPr>
            <sz val="8"/>
            <color indexed="81"/>
            <rFont val="Tahoma"/>
            <family val="2"/>
          </rPr>
          <t>If utilities are not included in the rate, enter the amount per SF for utility services to be calculated in the Full Service Annual Rent.</t>
        </r>
      </text>
    </comment>
    <comment ref="K15" authorId="1">
      <text>
        <r>
          <rPr>
            <sz val="8"/>
            <color indexed="81"/>
            <rFont val="Tahoma"/>
            <family val="2"/>
          </rPr>
          <t>Rate + Janitorial + Utilities x SF = $XX</t>
        </r>
      </text>
    </comment>
    <comment ref="L15" authorId="1">
      <text>
        <r>
          <rPr>
            <sz val="8"/>
            <color indexed="81"/>
            <rFont val="Tahoma"/>
            <family val="2"/>
          </rPr>
          <t>User must enter values for YR2, YR3, YR4, YR5.  Include any anticpated escalation for janitorial or utilities if applicable. 
Escalations assumptions must be itemized below.</t>
        </r>
      </text>
    </comment>
    <comment ref="Q15" authorId="1">
      <text>
        <r>
          <rPr>
            <sz val="8"/>
            <color indexed="81"/>
            <rFont val="Tahoma"/>
            <family val="2"/>
          </rPr>
          <t>Special equipment consists of lab equipment, vehicles, mass production printers, etc...</t>
        </r>
      </text>
    </comment>
    <comment ref="R15" authorId="0">
      <text>
        <r>
          <rPr>
            <sz val="8"/>
            <color indexed="81"/>
            <rFont val="Tahoma"/>
            <family val="2"/>
          </rPr>
          <t xml:space="preserve">Data cost consists of WIFI and other hardwired network services. </t>
        </r>
      </text>
    </comment>
    <comment ref="S15" authorId="0">
      <text>
        <r>
          <rPr>
            <sz val="8"/>
            <color indexed="81"/>
            <rFont val="Tahoma"/>
            <family val="2"/>
          </rPr>
          <t xml:space="preserve">Communication service consists of phone cost. If phone service is provided through VoIP then include these costs in the data column. </t>
        </r>
      </text>
    </comment>
    <comment ref="T15" authorId="0">
      <text>
        <r>
          <rPr>
            <sz val="8"/>
            <color indexed="81"/>
            <rFont val="Tahoma"/>
            <family val="2"/>
          </rPr>
          <t xml:space="preserve">Office equipment consists of copiers, postage meters, fax machines, document scanners, etc.
</t>
        </r>
      </text>
    </comment>
    <comment ref="U15" authorId="1">
      <text>
        <r>
          <rPr>
            <sz val="8"/>
            <color indexed="81"/>
            <rFont val="Tahoma"/>
            <family val="2"/>
          </rPr>
          <t>Other costs may include items such as security services, etc.</t>
        </r>
      </text>
    </comment>
    <comment ref="C17" authorId="1">
      <text>
        <r>
          <rPr>
            <b/>
            <sz val="8"/>
            <color indexed="81"/>
            <rFont val="Tahoma"/>
            <family val="2"/>
          </rPr>
          <t xml:space="preserve">Document every assumption made:
</t>
        </r>
        <r>
          <rPr>
            <sz val="8"/>
            <color indexed="81"/>
            <rFont val="Tahoma"/>
            <family val="2"/>
          </rPr>
          <t>Example: $12.50 NNN/SF;
$1.50 Janitorial/SF; 
$2.00 Utilities/SF
 Buildout $xx/SF;  
Escalation @ 3%</t>
        </r>
        <r>
          <rPr>
            <sz val="10"/>
            <color indexed="81"/>
            <rFont val="Tahoma"/>
            <family val="2"/>
          </rPr>
          <t xml:space="preserve"> 
</t>
        </r>
        <r>
          <rPr>
            <sz val="8"/>
            <color indexed="81"/>
            <rFont val="Tahoma"/>
            <family val="2"/>
          </rPr>
          <t xml:space="preserve">Be sure to include any tenant improvements in this assumptions cell if there is going to be any needed. </t>
        </r>
      </text>
    </comment>
    <comment ref="C20" authorId="2">
      <text>
        <r>
          <rPr>
            <sz val="8"/>
            <color indexed="81"/>
            <rFont val="Tahoma"/>
            <family val="2"/>
          </rPr>
          <t>Such as desks, chairs, file cabinents, etc...</t>
        </r>
      </text>
    </comment>
    <comment ref="C21" authorId="0">
      <text>
        <r>
          <rPr>
            <sz val="8"/>
            <color indexed="81"/>
            <rFont val="Tahoma"/>
            <family val="2"/>
          </rPr>
          <t>Such as copiers, special equipment, etc...</t>
        </r>
      </text>
    </comment>
    <comment ref="C22" authorId="0">
      <text>
        <r>
          <rPr>
            <sz val="8"/>
            <color indexed="81"/>
            <rFont val="Tahoma"/>
            <family val="2"/>
          </rPr>
          <t xml:space="preserve">Such as data switches, phone system, communications closet, etc...
</t>
        </r>
      </text>
    </comment>
    <comment ref="C25" authorId="0">
      <text>
        <r>
          <rPr>
            <sz val="8"/>
            <color indexed="81"/>
            <rFont val="Tahoma"/>
            <family val="2"/>
          </rPr>
          <t xml:space="preserve">This cell is calculated at $90 per FTE to indicate above or below the average. 
</t>
        </r>
      </text>
    </comment>
  </commentList>
</comments>
</file>

<file path=xl/sharedStrings.xml><?xml version="1.0" encoding="utf-8"?>
<sst xmlns="http://schemas.openxmlformats.org/spreadsheetml/2006/main" count="764" uniqueCount="219">
  <si>
    <t>Lease Source</t>
  </si>
  <si>
    <t>Lease Id</t>
  </si>
  <si>
    <t>FL-SOLARIS Facility #</t>
  </si>
  <si>
    <t>Facility Name</t>
  </si>
  <si>
    <t>Last Upload Date</t>
  </si>
  <si>
    <t xml:space="preserve">Lessee Agency </t>
  </si>
  <si>
    <t>Division Number</t>
  </si>
  <si>
    <t>Division Name</t>
  </si>
  <si>
    <t>Bureau</t>
  </si>
  <si>
    <t>Facility Address 1</t>
  </si>
  <si>
    <t>Facility Address 2</t>
  </si>
  <si>
    <t>Facility State</t>
  </si>
  <si>
    <t>Facility City</t>
  </si>
  <si>
    <t>Facility Zip Code</t>
  </si>
  <si>
    <t>Facility County</t>
  </si>
  <si>
    <t>Facility Country</t>
  </si>
  <si>
    <t>Lease Start Date</t>
  </si>
  <si>
    <t>Lease End Date</t>
  </si>
  <si>
    <t>Square Footage</t>
  </si>
  <si>
    <t>Rate Per Sq Ft</t>
  </si>
  <si>
    <t>Month Rent</t>
  </si>
  <si>
    <t>Annual Rent</t>
  </si>
  <si>
    <t>Lessor Name</t>
  </si>
  <si>
    <t>Lessor Address 1</t>
  </si>
  <si>
    <t>Lessor Address 2</t>
  </si>
  <si>
    <t>Lessor City</t>
  </si>
  <si>
    <t>Lessor State</t>
  </si>
  <si>
    <t>Lessor Zip Code</t>
  </si>
  <si>
    <t>Lessor Country</t>
  </si>
  <si>
    <t>Lessor County</t>
  </si>
  <si>
    <t>Lease Options</t>
  </si>
  <si>
    <t>Predominant Space Type</t>
  </si>
  <si>
    <t>Number of Parking Space</t>
  </si>
  <si>
    <t>FTE</t>
  </si>
  <si>
    <t>Last Update Date</t>
  </si>
  <si>
    <t>Extracted Date</t>
  </si>
  <si>
    <t>Private</t>
  </si>
  <si>
    <t>TGH REHABILITATION CENTER</t>
  </si>
  <si>
    <t>DOH</t>
  </si>
  <si>
    <t>64C</t>
  </si>
  <si>
    <t>BRAIN &amp; SPINAL CORD INJURY</t>
  </si>
  <si>
    <t>6 TAMPA GENERAL CIRCLE</t>
  </si>
  <si>
    <t>ROOM R-111</t>
  </si>
  <si>
    <t>FL</t>
  </si>
  <si>
    <t>Tampa</t>
  </si>
  <si>
    <t>Hillsborough</t>
  </si>
  <si>
    <t>US</t>
  </si>
  <si>
    <t>FLORIDA HEALTH SCIENCE CENTER INC D/B/A TAMPA GEN HOSPITAL</t>
  </si>
  <si>
    <t>1 TAMPA GENERAL CIRCLE</t>
  </si>
  <si>
    <t>2/1 YRS</t>
  </si>
  <si>
    <t>Office</t>
  </si>
  <si>
    <t>Public</t>
  </si>
  <si>
    <t>F11333</t>
  </si>
  <si>
    <t>HARGRETT BLDG</t>
  </si>
  <si>
    <t>DEPARTMENT OF HEALTH</t>
  </si>
  <si>
    <t>2002 26TH AVE E</t>
  </si>
  <si>
    <t>Board of Trustees</t>
  </si>
  <si>
    <t>CONDITIONED STORAGE</t>
  </si>
  <si>
    <t>Conditioned Storage</t>
  </si>
  <si>
    <t>FULL SERVICE OFFICE</t>
  </si>
  <si>
    <t>F11085</t>
  </si>
  <si>
    <t>TRAMMELL BLDG</t>
  </si>
  <si>
    <t>1313 TAMPA STREET</t>
  </si>
  <si>
    <t>NORTH PARK OFFICE CENTER</t>
  </si>
  <si>
    <t>DISABILITY DETERMINATIONS</t>
  </si>
  <si>
    <t>6800 NORTH DALE MABRY  HIGHWAY</t>
  </si>
  <si>
    <t>SUITE: 266-299</t>
  </si>
  <si>
    <t>HAKEEM INVESTMENTS FLORIDA LLLP</t>
  </si>
  <si>
    <t>1601 WEST REYNOLDS STREET</t>
  </si>
  <si>
    <t>SUITE: 201</t>
  </si>
  <si>
    <t>Plant City</t>
  </si>
  <si>
    <t>2/5 YRS</t>
  </si>
  <si>
    <t>MEDICAL QUALITY ASSURANCE</t>
  </si>
  <si>
    <t>6800 NORTH DALE MABRY HIGHWAY</t>
  </si>
  <si>
    <t>SUITE 220</t>
  </si>
  <si>
    <t>HAKEEM INVESTMENTS FLORIDA, LLLP</t>
  </si>
  <si>
    <t>SUITE 201</t>
  </si>
  <si>
    <t>NONE</t>
  </si>
  <si>
    <t>INTERSTATE BUSINESS PARK</t>
  </si>
  <si>
    <t>ENVIRONMENTAL HEALTH &amp; INSPECTOR GENERAL</t>
  </si>
  <si>
    <t>4508 OAK FAIR BOULEVARD</t>
  </si>
  <si>
    <t>SUITE 108</t>
  </si>
  <si>
    <t>TAMPA IBP, LLC</t>
  </si>
  <si>
    <t>777 S. HARBOUR ISLAND BLVD,</t>
  </si>
  <si>
    <t>SUITE: 940</t>
  </si>
  <si>
    <t>CL Grouping</t>
  </si>
  <si>
    <t>TOTAL LEASES IN COUNTY?</t>
  </si>
  <si>
    <t>PLAN COMPLETED BY:</t>
  </si>
  <si>
    <t>DMS SPACE AVAILABLE?</t>
  </si>
  <si>
    <t>WOULD ANY LEASES BELOW BE A CANDIDATE FOR CO-LOCATION IN AN ADJOINING COUNTY?</t>
  </si>
  <si>
    <t>Lease Number</t>
  </si>
  <si>
    <t>SF</t>
  </si>
  <si>
    <t>Rate</t>
  </si>
  <si>
    <t>Expires</t>
  </si>
  <si>
    <t>Data</t>
  </si>
  <si>
    <t>Office Equipment</t>
  </si>
  <si>
    <t>Other</t>
  </si>
  <si>
    <t>ASSUMPTONS:</t>
  </si>
  <si>
    <t>OUT YEAR ESTIMATES</t>
  </si>
  <si>
    <t>CO-LOCATION OPTIONS</t>
  </si>
  <si>
    <t>Com</t>
  </si>
  <si>
    <t>Sub-Total</t>
  </si>
  <si>
    <t>TOTALS</t>
  </si>
  <si>
    <t>ANTICIPATED OPERATION COSTS</t>
  </si>
  <si>
    <t>ANTICIPATED OUT YEAR ESTIMATES</t>
  </si>
  <si>
    <t xml:space="preserve">Furnishings </t>
  </si>
  <si>
    <t xml:space="preserve">TOTAL </t>
  </si>
  <si>
    <t>LEASE COSTS</t>
  </si>
  <si>
    <t xml:space="preserve">CURRENT </t>
  </si>
  <si>
    <t xml:space="preserve">NEW </t>
  </si>
  <si>
    <t>OPERATIONAL COSTS</t>
  </si>
  <si>
    <t>NEW</t>
  </si>
  <si>
    <t>DIFFERENCE</t>
  </si>
  <si>
    <t>MOVE COSTS</t>
  </si>
  <si>
    <t>N/A</t>
  </si>
  <si>
    <t>$ DIFFERENCE</t>
  </si>
  <si>
    <t>YEAR 1</t>
  </si>
  <si>
    <t>YEAR 2</t>
  </si>
  <si>
    <t>YEAR 3</t>
  </si>
  <si>
    <t>YEAR 4</t>
  </si>
  <si>
    <t>YEAR 5</t>
  </si>
  <si>
    <t>ASSUMPTIONS:</t>
  </si>
  <si>
    <t>GROUP KEY NUMBER:</t>
  </si>
  <si>
    <t>New</t>
  </si>
  <si>
    <t>Agency:</t>
  </si>
  <si>
    <t>County:</t>
  </si>
  <si>
    <t xml:space="preserve">Yes </t>
  </si>
  <si>
    <t>No</t>
  </si>
  <si>
    <t>Full Service</t>
  </si>
  <si>
    <t xml:space="preserve">Utilities only </t>
  </si>
  <si>
    <t xml:space="preserve">Janitorial only </t>
  </si>
  <si>
    <t>Rate Includes</t>
  </si>
  <si>
    <t>DOES YOUR AGENCY OWN BUILDINGS IN THIS COUNTY?</t>
  </si>
  <si>
    <t>Internal Agency Facility Id</t>
  </si>
  <si>
    <t>Legal Description</t>
  </si>
  <si>
    <t>Parking Structure/Garage</t>
  </si>
  <si>
    <t>Parking Lot</t>
  </si>
  <si>
    <t>Show / Locker Room</t>
  </si>
  <si>
    <t>Exercise / Fitness</t>
  </si>
  <si>
    <t>Child Care</t>
  </si>
  <si>
    <t>Food Services</t>
  </si>
  <si>
    <t>Dining / Break Room</t>
  </si>
  <si>
    <t>Janitorial</t>
  </si>
  <si>
    <t>Energy Utilities</t>
  </si>
  <si>
    <t>Other Utilities</t>
  </si>
  <si>
    <t>Grounds Keeping</t>
  </si>
  <si>
    <t>Building Maintenance</t>
  </si>
  <si>
    <t>Telecom/Data Connectivity</t>
  </si>
  <si>
    <t>Parking</t>
  </si>
  <si>
    <t>Tenant Required Changes/Improvements</t>
  </si>
  <si>
    <t>Others</t>
  </si>
  <si>
    <t>Other Service Description</t>
  </si>
  <si>
    <t>F33762</t>
  </si>
  <si>
    <t>U</t>
  </si>
  <si>
    <t>LEE DAVIS HARGARETT BUILDING, 2002 EAST 26TH AVENUE, TAMPA, FLORIDA 33605
1ST FLOOR:  CONDITIONED STORAGE AREA (8,521 SQ. FT.)</t>
  </si>
  <si>
    <t>LEE DAVIS HARGARETT BUILDING, 2002 EAST 26TH AVENUE, TAMPA , FLORIDA 33605
1ST FLOOR: OFFICE SPACE AREA (10,362 SQ. FT.)</t>
  </si>
  <si>
    <t>F34250</t>
  </si>
  <si>
    <t>TRAMMELL BUILDING, 1313 TAMPA STREET, TAMPA FLORIDA 
1ST FLOOR:  ROOM: 106A (150 SQ. FT.)</t>
  </si>
  <si>
    <t>F34040</t>
  </si>
  <si>
    <t>F33903</t>
  </si>
  <si>
    <t xml:space="preserve">State lease. Check to see if state space available to accommodate extra FTE. </t>
  </si>
  <si>
    <t>Request non-appropriation language to terminate private lease as of 6/30/2013 in order to move to state space.</t>
  </si>
  <si>
    <t>No Services</t>
  </si>
  <si>
    <t>DATE:</t>
  </si>
  <si>
    <t>6400374; 6400277</t>
  </si>
  <si>
    <t>SPACE AVAILABLE?</t>
  </si>
  <si>
    <t>AGENCY:</t>
  </si>
  <si>
    <t>COUNTY:</t>
  </si>
  <si>
    <t>Janitorial Rate</t>
  </si>
  <si>
    <t>Special Equipment</t>
  </si>
  <si>
    <t>Utilities Only</t>
  </si>
  <si>
    <t>Anticipated Procurement Date</t>
  </si>
  <si>
    <t xml:space="preserve">Current </t>
  </si>
  <si>
    <t>Difference</t>
  </si>
  <si>
    <t xml:space="preserve">New </t>
  </si>
  <si>
    <t>FINAL ANALYSIS</t>
  </si>
  <si>
    <t>* SQUARE FOOT ANALYSIS</t>
  </si>
  <si>
    <t xml:space="preserve">* COST BENEFIT SUMMARY </t>
  </si>
  <si>
    <t>CURRENT LEASE DATA</t>
  </si>
  <si>
    <t>Utility Rate</t>
  </si>
  <si>
    <t>Assumption for 6400174 is that janitorial services cost $1.50/sf. 
The other two leases are full service.  Current "other operational costs" include security services for high traffic customer lobby. Assumes 3% escalation.</t>
  </si>
  <si>
    <t xml:space="preserve">YEAR </t>
  </si>
  <si>
    <t>CURRENT ANNUAL OPERATION COSTS</t>
  </si>
  <si>
    <t>Fixtures &amp; Equipment</t>
  </si>
  <si>
    <t>Data &amp; Communications</t>
  </si>
  <si>
    <t>RELOCATION COSTS</t>
  </si>
  <si>
    <t>MOVING COST AVERAGE</t>
  </si>
  <si>
    <t>Renew for two year to sinc up with 6400323</t>
  </si>
  <si>
    <t xml:space="preserve">Consolidation with 6400174 </t>
  </si>
  <si>
    <t>* SAVINGS/REDUCTIONS WILL BE INDICATED AS A NEGATIVE</t>
  </si>
  <si>
    <t>LIST YOUR LEASE(S) HERE:</t>
  </si>
  <si>
    <t>APPROXIMATE SF AVAILABLE?</t>
  </si>
  <si>
    <t>Lease ID</t>
  </si>
  <si>
    <t>Rate Per Square  Foot</t>
  </si>
  <si>
    <t>Rate Type</t>
  </si>
  <si>
    <t>Telecommuting FTE</t>
  </si>
  <si>
    <t>% 0F Telecommuting Time</t>
  </si>
  <si>
    <t>CURRENT FULL SERVICE MARKET RATE</t>
  </si>
  <si>
    <t>NEXT ACTION FOR LEASES ---- SEE NEXT SHEET FOR GROUPING ANALYSIS</t>
  </si>
  <si>
    <t>Group Key</t>
  </si>
  <si>
    <t xml:space="preserve"> FTE Current FY 2012-13</t>
  </si>
  <si>
    <t>FTE Estimate FY 2013-14</t>
  </si>
  <si>
    <t>FTE Estimate FY 2014-15</t>
  </si>
  <si>
    <t>Co-Location Candidate?</t>
  </si>
  <si>
    <t>Communications</t>
  </si>
  <si>
    <t>Current Operation Costs Sub-Total</t>
  </si>
  <si>
    <t>* SQUARE FOOT PER FTE ANALYSIS</t>
  </si>
  <si>
    <t>(FY 2013-14)</t>
  </si>
  <si>
    <t>(FY 2014-15)</t>
  </si>
  <si>
    <t>(FY 2015-16)</t>
  </si>
  <si>
    <t>(FY 2016-17)</t>
  </si>
  <si>
    <t>FY 2012 -17 Subtotals</t>
  </si>
  <si>
    <t>Full Service Annual Rent       (FY 2012-13)</t>
  </si>
  <si>
    <t>TOTAL ESTIMATED REDUCTIONS</t>
  </si>
  <si>
    <t xml:space="preserve">Assumptions for co-located lease include: state space available at state space. Operation cost estimates include the assumption that office copiers can be reduced from a total of 10 to 5 at the co-located site. Special equipment can be reduced by consolidating two laboratories into co-located site. Other costs reduced because security contract hours will be minimized.  Assumes 3% escalation. </t>
  </si>
  <si>
    <t>Hillborough</t>
  </si>
  <si>
    <t>Fred Sample</t>
  </si>
  <si>
    <t>Department of Health</t>
  </si>
  <si>
    <t xml:space="preserve">* COST-BENEFIT SUMMARY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</si>
</sst>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quot;$&quot;#,##0.00"/>
    <numFmt numFmtId="165" formatCode="&quot;$&quot;#,##0"/>
    <numFmt numFmtId="166" formatCode="m/d/yyyy;@"/>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Calibri"/>
      <family val="2"/>
      <scheme val="minor"/>
    </font>
    <font>
      <b/>
      <sz val="10"/>
      <color theme="1"/>
      <name val="Calibri"/>
      <family val="2"/>
    </font>
    <font>
      <sz val="8"/>
      <color indexed="81"/>
      <name val="Tahoma"/>
      <family val="2"/>
    </font>
    <font>
      <sz val="10"/>
      <color theme="1"/>
      <name val="Calibri"/>
      <family val="2"/>
    </font>
    <font>
      <b/>
      <sz val="10"/>
      <color theme="1"/>
      <name val="Calibri"/>
      <family val="2"/>
      <scheme val="minor"/>
    </font>
    <font>
      <b/>
      <sz val="12"/>
      <color theme="1"/>
      <name val="Calibri"/>
      <family val="2"/>
    </font>
    <font>
      <sz val="10"/>
      <color rgb="FF000000"/>
      <name val="Calibri"/>
      <family val="2"/>
    </font>
    <font>
      <b/>
      <sz val="12"/>
      <color theme="1"/>
      <name val="Calibri"/>
      <family val="2"/>
      <scheme val="minor"/>
    </font>
    <font>
      <b/>
      <sz val="9"/>
      <color theme="1"/>
      <name val="Calibri"/>
      <family val="2"/>
    </font>
    <font>
      <b/>
      <sz val="8"/>
      <color indexed="81"/>
      <name val="Tahoma"/>
      <family val="2"/>
    </font>
    <font>
      <sz val="9"/>
      <color theme="1"/>
      <name val="Calibri"/>
      <family val="2"/>
      <scheme val="minor"/>
    </font>
    <font>
      <sz val="10"/>
      <name val="Calibri"/>
      <family val="2"/>
      <scheme val="minor"/>
    </font>
    <font>
      <sz val="10"/>
      <color indexed="81"/>
      <name val="Tahoma"/>
      <family val="2"/>
    </font>
    <font>
      <sz val="9"/>
      <name val="Calibri"/>
      <family val="2"/>
      <scheme val="minor"/>
    </font>
    <font>
      <b/>
      <sz val="9"/>
      <color theme="1"/>
      <name val="Calibri"/>
      <family val="2"/>
      <scheme val="minor"/>
    </font>
    <font>
      <b/>
      <sz val="18"/>
      <color theme="1"/>
      <name val="Calibri"/>
      <family val="2"/>
      <scheme val="minor"/>
    </font>
    <font>
      <sz val="9"/>
      <color rgb="FF000000"/>
      <name val="Calibri"/>
      <family val="2"/>
    </font>
    <font>
      <sz val="7"/>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1">
    <xf numFmtId="0" fontId="0" fillId="0" borderId="0" xfId="0"/>
    <xf numFmtId="0" fontId="29" fillId="0" borderId="0" xfId="0" applyFont="1" applyAlignment="1">
      <alignment horizontal="left"/>
    </xf>
    <xf numFmtId="0" fontId="29" fillId="0" borderId="0" xfId="0" applyFont="1"/>
    <xf numFmtId="22" fontId="29" fillId="0" borderId="0" xfId="0" applyNumberFormat="1" applyFont="1" applyAlignment="1">
      <alignment horizontal="left"/>
    </xf>
    <xf numFmtId="14" fontId="29" fillId="0" borderId="0" xfId="0" applyNumberFormat="1" applyFont="1" applyAlignment="1">
      <alignment horizontal="left"/>
    </xf>
    <xf numFmtId="0" fontId="29" fillId="0" borderId="0" xfId="0" applyFont="1" applyAlignment="1">
      <alignment horizontal="left" wrapText="1"/>
    </xf>
    <xf numFmtId="0" fontId="0" fillId="0" borderId="0" xfId="0" applyProtection="1">
      <protection locked="0"/>
    </xf>
    <xf numFmtId="0" fontId="23" fillId="0" borderId="13" xfId="0" applyFont="1" applyFill="1" applyBorder="1" applyAlignment="1" applyProtection="1">
      <alignment horizontal="center"/>
      <protection locked="0"/>
    </xf>
    <xf numFmtId="0" fontId="23" fillId="33" borderId="13" xfId="0" applyFont="1" applyFill="1" applyBorder="1" applyAlignment="1" applyProtection="1">
      <protection locked="0"/>
    </xf>
    <xf numFmtId="0" fontId="23" fillId="0" borderId="0" xfId="0" applyFont="1" applyProtection="1">
      <protection locked="0"/>
    </xf>
    <xf numFmtId="0" fontId="30" fillId="36" borderId="15" xfId="0" applyFont="1" applyFill="1" applyBorder="1" applyProtection="1">
      <protection locked="0"/>
    </xf>
    <xf numFmtId="0" fontId="19" fillId="36" borderId="0" xfId="0" applyFont="1" applyFill="1" applyBorder="1" applyProtection="1">
      <protection locked="0"/>
    </xf>
    <xf numFmtId="0" fontId="19" fillId="36" borderId="28" xfId="0" applyFont="1" applyFill="1" applyBorder="1" applyProtection="1">
      <protection locked="0"/>
    </xf>
    <xf numFmtId="0" fontId="30" fillId="36" borderId="30" xfId="0" applyFont="1" applyFill="1" applyBorder="1" applyProtection="1">
      <protection locked="0"/>
    </xf>
    <xf numFmtId="0" fontId="32" fillId="36" borderId="30" xfId="0" applyFont="1" applyFill="1" applyBorder="1" applyAlignment="1" applyProtection="1">
      <alignment horizontal="center" vertical="center"/>
      <protection locked="0"/>
    </xf>
    <xf numFmtId="0" fontId="29" fillId="36" borderId="28" xfId="0" applyFont="1" applyFill="1" applyBorder="1" applyAlignment="1" applyProtection="1">
      <alignment horizontal="center" vertical="center"/>
      <protection locked="0"/>
    </xf>
    <xf numFmtId="0" fontId="29" fillId="0" borderId="0" xfId="0" applyFont="1" applyProtection="1">
      <protection locked="0"/>
    </xf>
    <xf numFmtId="0" fontId="30" fillId="36" borderId="30" xfId="0" applyFont="1" applyFill="1" applyBorder="1" applyAlignment="1" applyProtection="1">
      <alignment horizontal="center"/>
      <protection locked="0"/>
    </xf>
    <xf numFmtId="0" fontId="19" fillId="0" borderId="29" xfId="0" applyFont="1" applyBorder="1" applyAlignment="1" applyProtection="1">
      <alignment horizontal="center" vertical="center"/>
      <protection locked="0"/>
    </xf>
    <xf numFmtId="3" fontId="19" fillId="0" borderId="48" xfId="0" applyNumberFormat="1" applyFont="1" applyFill="1" applyBorder="1" applyAlignment="1" applyProtection="1">
      <alignment horizontal="center" vertical="center"/>
      <protection locked="0"/>
    </xf>
    <xf numFmtId="0" fontId="19" fillId="0" borderId="48" xfId="0" applyFont="1" applyFill="1" applyBorder="1" applyAlignment="1" applyProtection="1">
      <alignment horizontal="center"/>
      <protection locked="0"/>
    </xf>
    <xf numFmtId="14" fontId="19" fillId="0" borderId="48" xfId="0" applyNumberFormat="1" applyFont="1" applyBorder="1" applyAlignment="1" applyProtection="1">
      <alignment horizontal="center" vertical="center"/>
      <protection locked="0"/>
    </xf>
    <xf numFmtId="164" fontId="19" fillId="0" borderId="48" xfId="0" applyNumberFormat="1" applyFont="1" applyBorder="1" applyAlignment="1" applyProtection="1">
      <alignment horizontal="center" vertical="center"/>
      <protection locked="0"/>
    </xf>
    <xf numFmtId="164" fontId="19" fillId="0" borderId="54" xfId="0" applyNumberFormat="1" applyFont="1" applyBorder="1" applyAlignment="1" applyProtection="1">
      <alignment horizontal="center" vertical="center"/>
      <protection locked="0"/>
    </xf>
    <xf numFmtId="165" fontId="19" fillId="0" borderId="53" xfId="0" applyNumberFormat="1" applyFont="1" applyFill="1" applyBorder="1" applyAlignment="1" applyProtection="1">
      <alignment horizontal="center" vertical="center"/>
      <protection locked="0"/>
    </xf>
    <xf numFmtId="165" fontId="19" fillId="0" borderId="48" xfId="0" applyNumberFormat="1" applyFont="1" applyFill="1" applyBorder="1" applyAlignment="1" applyProtection="1">
      <alignment horizontal="center" vertical="center"/>
      <protection locked="0"/>
    </xf>
    <xf numFmtId="165" fontId="19" fillId="0" borderId="54" xfId="0" applyNumberFormat="1" applyFont="1" applyFill="1" applyBorder="1" applyAlignment="1" applyProtection="1">
      <alignment horizontal="center" vertical="center"/>
      <protection locked="0"/>
    </xf>
    <xf numFmtId="165" fontId="22" fillId="0" borderId="17" xfId="0" applyNumberFormat="1" applyFont="1" applyBorder="1" applyAlignment="1" applyProtection="1">
      <alignment horizontal="center" vertical="center" wrapText="1"/>
      <protection locked="0"/>
    </xf>
    <xf numFmtId="165" fontId="22" fillId="0" borderId="18" xfId="0" applyNumberFormat="1" applyFont="1" applyBorder="1" applyAlignment="1" applyProtection="1">
      <alignment horizontal="center" vertical="center" wrapText="1"/>
      <protection locked="0"/>
    </xf>
    <xf numFmtId="165" fontId="22" fillId="0" borderId="68" xfId="0" applyNumberFormat="1" applyFont="1" applyBorder="1" applyAlignment="1" applyProtection="1">
      <alignment horizontal="center" vertical="center" wrapText="1"/>
      <protection locked="0"/>
    </xf>
    <xf numFmtId="0" fontId="19" fillId="36" borderId="28" xfId="0" applyFont="1" applyFill="1" applyBorder="1" applyAlignment="1" applyProtection="1">
      <alignment horizontal="center"/>
      <protection locked="0"/>
    </xf>
    <xf numFmtId="0" fontId="19" fillId="0" borderId="67" xfId="0" applyFont="1" applyBorder="1" applyAlignment="1" applyProtection="1">
      <alignment horizontal="center" vertical="center"/>
      <protection locked="0"/>
    </xf>
    <xf numFmtId="165" fontId="19" fillId="0" borderId="41" xfId="0" applyNumberFormat="1" applyFont="1" applyFill="1" applyBorder="1" applyAlignment="1" applyProtection="1">
      <alignment horizontal="center" vertical="center"/>
      <protection locked="0"/>
    </xf>
    <xf numFmtId="165" fontId="22" fillId="0" borderId="50" xfId="0" applyNumberFormat="1" applyFont="1" applyBorder="1" applyAlignment="1" applyProtection="1">
      <alignment horizontal="center" vertical="center" wrapText="1"/>
      <protection locked="0"/>
    </xf>
    <xf numFmtId="165" fontId="22" fillId="0" borderId="48" xfId="0" applyNumberFormat="1" applyFont="1" applyBorder="1" applyAlignment="1" applyProtection="1">
      <alignment horizontal="center" vertical="center" wrapText="1"/>
      <protection locked="0"/>
    </xf>
    <xf numFmtId="165" fontId="22" fillId="0" borderId="54" xfId="0" applyNumberFormat="1" applyFont="1" applyBorder="1" applyAlignment="1" applyProtection="1">
      <alignment horizontal="center" vertical="center" wrapText="1"/>
      <protection locked="0"/>
    </xf>
    <xf numFmtId="0" fontId="30" fillId="36" borderId="30" xfId="0" applyFont="1" applyFill="1" applyBorder="1" applyAlignment="1" applyProtection="1">
      <alignment horizontal="center" vertical="center"/>
      <protection locked="0"/>
    </xf>
    <xf numFmtId="0" fontId="19" fillId="36" borderId="28" xfId="0" applyFont="1" applyFill="1" applyBorder="1" applyAlignment="1" applyProtection="1">
      <alignment horizontal="center" vertical="center"/>
      <protection locked="0"/>
    </xf>
    <xf numFmtId="0" fontId="19" fillId="0" borderId="0" xfId="0" applyFont="1" applyProtection="1">
      <protection locked="0"/>
    </xf>
    <xf numFmtId="0" fontId="20" fillId="0" borderId="65" xfId="0" applyFont="1" applyFill="1" applyBorder="1" applyAlignment="1" applyProtection="1">
      <alignment horizontal="center" vertical="center" wrapText="1"/>
      <protection locked="0"/>
    </xf>
    <xf numFmtId="3" fontId="20" fillId="0" borderId="66" xfId="0" applyNumberFormat="1" applyFont="1" applyFill="1" applyBorder="1" applyAlignment="1" applyProtection="1">
      <alignment horizontal="center" vertical="center" wrapText="1"/>
      <protection locked="0"/>
    </xf>
    <xf numFmtId="0" fontId="20" fillId="39" borderId="66" xfId="0" applyFont="1" applyFill="1" applyBorder="1" applyAlignment="1" applyProtection="1">
      <alignment horizontal="center" vertical="center" wrapText="1"/>
      <protection locked="0"/>
    </xf>
    <xf numFmtId="14" fontId="20" fillId="0" borderId="66" xfId="0" applyNumberFormat="1" applyFont="1" applyFill="1" applyBorder="1" applyAlignment="1" applyProtection="1">
      <alignment horizontal="center" vertical="center" wrapText="1"/>
      <protection locked="0"/>
    </xf>
    <xf numFmtId="164" fontId="20" fillId="0" borderId="66" xfId="0" applyNumberFormat="1" applyFont="1" applyFill="1" applyBorder="1" applyAlignment="1" applyProtection="1">
      <alignment horizontal="center" vertical="center" wrapText="1"/>
      <protection locked="0"/>
    </xf>
    <xf numFmtId="164" fontId="19" fillId="0" borderId="66" xfId="0" applyNumberFormat="1" applyFont="1" applyBorder="1" applyAlignment="1" applyProtection="1">
      <alignment horizontal="center" vertical="center"/>
      <protection locked="0"/>
    </xf>
    <xf numFmtId="164" fontId="19" fillId="0" borderId="69" xfId="0" applyNumberFormat="1" applyFont="1" applyBorder="1" applyAlignment="1" applyProtection="1">
      <alignment horizontal="center" vertical="center"/>
      <protection locked="0"/>
    </xf>
    <xf numFmtId="165" fontId="20" fillId="0" borderId="44" xfId="0" applyNumberFormat="1" applyFont="1" applyFill="1" applyBorder="1" applyAlignment="1" applyProtection="1">
      <alignment horizontal="center" vertical="center" wrapText="1"/>
      <protection locked="0"/>
    </xf>
    <xf numFmtId="165" fontId="20" fillId="0" borderId="45" xfId="0" applyNumberFormat="1" applyFont="1" applyFill="1" applyBorder="1" applyAlignment="1" applyProtection="1">
      <alignment horizontal="center" vertical="center" wrapText="1"/>
      <protection locked="0"/>
    </xf>
    <xf numFmtId="165" fontId="20" fillId="0" borderId="46" xfId="0" applyNumberFormat="1" applyFont="1" applyFill="1" applyBorder="1" applyAlignment="1" applyProtection="1">
      <alignment horizontal="center" vertical="center" wrapText="1"/>
      <protection locked="0"/>
    </xf>
    <xf numFmtId="0" fontId="19" fillId="36" borderId="31" xfId="0" applyFont="1" applyFill="1" applyBorder="1" applyProtection="1">
      <protection locked="0"/>
    </xf>
    <xf numFmtId="0" fontId="30" fillId="36" borderId="30" xfId="0" applyFont="1" applyFill="1" applyBorder="1" applyAlignment="1" applyProtection="1">
      <alignment vertical="center"/>
      <protection locked="0"/>
    </xf>
    <xf numFmtId="0" fontId="19" fillId="36" borderId="28" xfId="0" applyFont="1" applyFill="1" applyBorder="1" applyAlignment="1" applyProtection="1">
      <alignment vertical="center"/>
      <protection locked="0"/>
    </xf>
    <xf numFmtId="0" fontId="19" fillId="36" borderId="32" xfId="0" applyFont="1" applyFill="1" applyBorder="1" applyProtection="1">
      <protection locked="0"/>
    </xf>
    <xf numFmtId="0" fontId="19" fillId="36" borderId="33" xfId="0" applyFont="1" applyFill="1" applyBorder="1" applyProtection="1">
      <protection locked="0"/>
    </xf>
    <xf numFmtId="0" fontId="19" fillId="36" borderId="35" xfId="0" applyFont="1" applyFill="1" applyBorder="1" applyProtection="1">
      <protection locked="0"/>
    </xf>
    <xf numFmtId="0" fontId="23" fillId="33" borderId="11" xfId="0" applyFont="1" applyFill="1" applyBorder="1" applyProtection="1"/>
    <xf numFmtId="0" fontId="23" fillId="33" borderId="12" xfId="0" applyFont="1" applyFill="1" applyBorder="1" applyAlignment="1" applyProtection="1"/>
    <xf numFmtId="0" fontId="23" fillId="33" borderId="12" xfId="0" applyFont="1" applyFill="1" applyBorder="1" applyProtection="1"/>
    <xf numFmtId="0" fontId="26" fillId="33" borderId="12" xfId="0" applyFont="1" applyFill="1" applyBorder="1" applyAlignment="1" applyProtection="1">
      <alignment horizontal="right" vertical="center"/>
    </xf>
    <xf numFmtId="0" fontId="23" fillId="33" borderId="11" xfId="0" applyFont="1" applyFill="1" applyBorder="1" applyAlignment="1" applyProtection="1"/>
    <xf numFmtId="0" fontId="27" fillId="33" borderId="44" xfId="0" applyFont="1" applyFill="1" applyBorder="1" applyAlignment="1" applyProtection="1">
      <alignment horizontal="center" vertical="center" wrapText="1"/>
    </xf>
    <xf numFmtId="0" fontId="27" fillId="33" borderId="45" xfId="0" applyFont="1" applyFill="1" applyBorder="1" applyAlignment="1" applyProtection="1">
      <alignment horizontal="center" vertical="center" wrapText="1"/>
    </xf>
    <xf numFmtId="0" fontId="27" fillId="33" borderId="46" xfId="0" applyFont="1" applyFill="1" applyBorder="1" applyAlignment="1" applyProtection="1">
      <alignment horizontal="center" vertical="center" wrapText="1"/>
    </xf>
    <xf numFmtId="0" fontId="27" fillId="33" borderId="10" xfId="0" applyFont="1" applyFill="1" applyBorder="1" applyAlignment="1" applyProtection="1">
      <alignment horizontal="center" vertical="center" wrapText="1"/>
    </xf>
    <xf numFmtId="0" fontId="27" fillId="33" borderId="47" xfId="0" applyFont="1" applyFill="1" applyBorder="1" applyAlignment="1" applyProtection="1">
      <alignment horizontal="center" vertical="center" wrapText="1"/>
    </xf>
    <xf numFmtId="0" fontId="27" fillId="35" borderId="10" xfId="0" applyFont="1" applyFill="1" applyBorder="1" applyAlignment="1" applyProtection="1">
      <alignment horizontal="center" vertical="center" wrapText="1"/>
    </xf>
    <xf numFmtId="0" fontId="27" fillId="33" borderId="22" xfId="0" applyFont="1" applyFill="1" applyBorder="1" applyAlignment="1" applyProtection="1">
      <alignment horizontal="center" vertical="center" wrapText="1"/>
    </xf>
    <xf numFmtId="165" fontId="19" fillId="39" borderId="24" xfId="0" applyNumberFormat="1" applyFont="1" applyFill="1" applyBorder="1" applyAlignment="1" applyProtection="1">
      <alignment horizontal="center"/>
    </xf>
    <xf numFmtId="165" fontId="19" fillId="39" borderId="25" xfId="0" applyNumberFormat="1" applyFont="1" applyFill="1" applyBorder="1" applyAlignment="1" applyProtection="1">
      <alignment horizontal="center"/>
    </xf>
    <xf numFmtId="165" fontId="19" fillId="39" borderId="26" xfId="0" applyNumberFormat="1" applyFont="1" applyFill="1" applyBorder="1" applyAlignment="1" applyProtection="1">
      <alignment horizontal="center"/>
    </xf>
    <xf numFmtId="165" fontId="23" fillId="33" borderId="34" xfId="0" applyNumberFormat="1" applyFont="1" applyFill="1" applyBorder="1" applyAlignment="1" applyProtection="1">
      <alignment horizontal="center" vertical="center"/>
    </xf>
    <xf numFmtId="165" fontId="23" fillId="39" borderId="42" xfId="0" applyNumberFormat="1" applyFont="1" applyFill="1" applyBorder="1" applyAlignment="1" applyProtection="1">
      <alignment horizontal="center" vertical="center"/>
    </xf>
    <xf numFmtId="165" fontId="20" fillId="33" borderId="10" xfId="0" applyNumberFormat="1" applyFont="1" applyFill="1" applyBorder="1" applyAlignment="1" applyProtection="1">
      <alignment horizontal="center" vertical="center" wrapText="1"/>
    </xf>
    <xf numFmtId="165" fontId="19" fillId="39" borderId="42" xfId="0" applyNumberFormat="1" applyFont="1" applyFill="1" applyBorder="1" applyAlignment="1" applyProtection="1">
      <alignment horizontal="center" vertical="center"/>
    </xf>
    <xf numFmtId="0" fontId="20" fillId="33" borderId="44" xfId="0" applyFont="1" applyFill="1" applyBorder="1" applyAlignment="1" applyProtection="1">
      <alignment horizontal="center" vertical="center" wrapText="1"/>
    </xf>
    <xf numFmtId="3" fontId="20" fillId="33" borderId="45" xfId="0" applyNumberFormat="1" applyFont="1" applyFill="1" applyBorder="1" applyAlignment="1" applyProtection="1">
      <alignment horizontal="center" vertical="center" wrapText="1"/>
    </xf>
    <xf numFmtId="0" fontId="20" fillId="33" borderId="45" xfId="0" applyFont="1" applyFill="1" applyBorder="1" applyAlignment="1" applyProtection="1">
      <alignment horizontal="center" vertical="center" wrapText="1"/>
    </xf>
    <xf numFmtId="0" fontId="20" fillId="33" borderId="46" xfId="0" applyFont="1" applyFill="1" applyBorder="1" applyAlignment="1" applyProtection="1">
      <alignment horizontal="center" vertical="center" wrapText="1"/>
    </xf>
    <xf numFmtId="165" fontId="20" fillId="33" borderId="47" xfId="0" applyNumberFormat="1" applyFont="1" applyFill="1" applyBorder="1" applyAlignment="1" applyProtection="1">
      <alignment horizontal="center" vertical="center" wrapText="1"/>
    </xf>
    <xf numFmtId="165" fontId="20" fillId="33" borderId="45" xfId="0" applyNumberFormat="1" applyFont="1" applyFill="1" applyBorder="1" applyAlignment="1" applyProtection="1">
      <alignment horizontal="center" vertical="center" wrapText="1"/>
    </xf>
    <xf numFmtId="165" fontId="20" fillId="33" borderId="46" xfId="0" applyNumberFormat="1" applyFont="1" applyFill="1" applyBorder="1" applyAlignment="1" applyProtection="1">
      <alignment horizontal="center" vertical="center" wrapText="1"/>
    </xf>
    <xf numFmtId="165" fontId="20" fillId="33" borderId="44" xfId="0" applyNumberFormat="1" applyFont="1" applyFill="1" applyBorder="1" applyAlignment="1" applyProtection="1">
      <alignment horizontal="center" vertical="center" wrapText="1"/>
    </xf>
    <xf numFmtId="0" fontId="20" fillId="36" borderId="31" xfId="0" applyFont="1" applyFill="1" applyBorder="1" applyAlignment="1" applyProtection="1">
      <alignment horizontal="center" vertical="center" wrapText="1"/>
    </xf>
    <xf numFmtId="3" fontId="20" fillId="36" borderId="31" xfId="0" applyNumberFormat="1" applyFont="1" applyFill="1" applyBorder="1" applyAlignment="1" applyProtection="1">
      <alignment horizontal="left" vertical="center" wrapText="1"/>
    </xf>
    <xf numFmtId="0" fontId="27" fillId="33" borderId="49" xfId="0" applyFont="1" applyFill="1" applyBorder="1" applyAlignment="1" applyProtection="1">
      <alignment horizontal="center" vertical="center" wrapText="1"/>
    </xf>
    <xf numFmtId="0" fontId="27" fillId="33" borderId="36" xfId="0" applyFont="1" applyFill="1" applyBorder="1" applyAlignment="1" applyProtection="1">
      <alignment horizontal="center" vertical="center" wrapText="1"/>
    </xf>
    <xf numFmtId="0" fontId="27" fillId="33" borderId="28" xfId="0" applyFont="1" applyFill="1" applyBorder="1" applyAlignment="1" applyProtection="1">
      <alignment horizontal="center" vertical="center" wrapText="1"/>
    </xf>
    <xf numFmtId="165" fontId="20" fillId="39" borderId="13" xfId="0" applyNumberFormat="1" applyFont="1" applyFill="1" applyBorder="1" applyAlignment="1" applyProtection="1">
      <alignment horizontal="center" vertical="center" wrapText="1"/>
    </xf>
    <xf numFmtId="165" fontId="20" fillId="41" borderId="10" xfId="0" applyNumberFormat="1" applyFont="1" applyFill="1" applyBorder="1" applyAlignment="1" applyProtection="1">
      <alignment horizontal="center" vertical="center" wrapText="1"/>
    </xf>
    <xf numFmtId="165" fontId="20" fillId="39" borderId="10" xfId="0" applyNumberFormat="1" applyFont="1" applyFill="1" applyBorder="1" applyAlignment="1" applyProtection="1">
      <alignment horizontal="center" vertical="center" wrapText="1"/>
    </xf>
    <xf numFmtId="0" fontId="19" fillId="36" borderId="31" xfId="0" applyFont="1" applyFill="1" applyBorder="1" applyProtection="1"/>
    <xf numFmtId="0" fontId="26" fillId="36" borderId="0" xfId="0" applyFont="1" applyFill="1" applyBorder="1" applyAlignment="1" applyProtection="1">
      <alignment horizontal="center"/>
    </xf>
    <xf numFmtId="165" fontId="19" fillId="36" borderId="0" xfId="0" applyNumberFormat="1" applyFont="1" applyFill="1" applyBorder="1" applyAlignment="1" applyProtection="1">
      <alignment horizontal="right"/>
    </xf>
    <xf numFmtId="0" fontId="33" fillId="35" borderId="56" xfId="0" applyFont="1" applyFill="1" applyBorder="1" applyAlignment="1" applyProtection="1">
      <alignment horizontal="center"/>
    </xf>
    <xf numFmtId="0" fontId="33" fillId="35" borderId="22" xfId="0" applyFont="1" applyFill="1" applyBorder="1" applyAlignment="1" applyProtection="1">
      <alignment horizontal="center"/>
    </xf>
    <xf numFmtId="3" fontId="19" fillId="39" borderId="11" xfId="0" applyNumberFormat="1" applyFont="1" applyFill="1" applyBorder="1" applyAlignment="1" applyProtection="1">
      <alignment horizontal="center"/>
    </xf>
    <xf numFmtId="3" fontId="19" fillId="39" borderId="10" xfId="0" applyNumberFormat="1" applyFont="1" applyFill="1" applyBorder="1" applyAlignment="1" applyProtection="1">
      <alignment horizontal="center"/>
    </xf>
    <xf numFmtId="3" fontId="19" fillId="39" borderId="13" xfId="0" applyNumberFormat="1" applyFont="1" applyFill="1" applyBorder="1" applyAlignment="1" applyProtection="1">
      <alignment horizontal="center"/>
    </xf>
    <xf numFmtId="0" fontId="19" fillId="36" borderId="0" xfId="0" applyFont="1" applyFill="1" applyBorder="1" applyProtection="1"/>
    <xf numFmtId="0" fontId="26" fillId="36" borderId="30" xfId="0" applyFont="1" applyFill="1" applyBorder="1" applyAlignment="1" applyProtection="1"/>
    <xf numFmtId="0" fontId="23" fillId="33" borderId="15" xfId="0" applyFont="1" applyFill="1" applyBorder="1" applyAlignment="1" applyProtection="1">
      <alignment horizontal="center"/>
    </xf>
    <xf numFmtId="0" fontId="23" fillId="33" borderId="12" xfId="0" applyFont="1" applyFill="1" applyBorder="1" applyAlignment="1" applyProtection="1">
      <alignment horizontal="center"/>
    </xf>
    <xf numFmtId="0" fontId="23" fillId="33" borderId="10" xfId="0" applyFont="1" applyFill="1" applyBorder="1" applyAlignment="1" applyProtection="1">
      <alignment horizontal="center"/>
    </xf>
    <xf numFmtId="0" fontId="23" fillId="33" borderId="30" xfId="0" applyFont="1" applyFill="1" applyBorder="1" applyAlignment="1" applyProtection="1">
      <alignment horizontal="center"/>
    </xf>
    <xf numFmtId="0" fontId="23" fillId="33" borderId="34" xfId="0" applyFont="1" applyFill="1" applyBorder="1" applyAlignment="1" applyProtection="1">
      <alignment horizontal="center"/>
    </xf>
    <xf numFmtId="0" fontId="23" fillId="35" borderId="24" xfId="0" applyFont="1" applyFill="1" applyBorder="1" applyProtection="1"/>
    <xf numFmtId="165" fontId="19" fillId="35" borderId="38" xfId="0" applyNumberFormat="1" applyFont="1" applyFill="1" applyBorder="1" applyAlignment="1" applyProtection="1">
      <alignment horizontal="center" vertical="center"/>
    </xf>
    <xf numFmtId="165" fontId="19" fillId="35" borderId="37" xfId="0" applyNumberFormat="1" applyFont="1" applyFill="1" applyBorder="1" applyAlignment="1" applyProtection="1">
      <alignment horizontal="center" vertical="center"/>
    </xf>
    <xf numFmtId="165" fontId="19" fillId="35" borderId="42" xfId="0" applyNumberFormat="1" applyFont="1" applyFill="1" applyBorder="1" applyAlignment="1" applyProtection="1">
      <alignment horizontal="center" vertical="center"/>
    </xf>
    <xf numFmtId="165" fontId="19" fillId="35" borderId="41" xfId="0" applyNumberFormat="1" applyFont="1" applyFill="1" applyBorder="1" applyAlignment="1" applyProtection="1">
      <alignment horizontal="center"/>
    </xf>
    <xf numFmtId="165" fontId="19" fillId="35" borderId="42" xfId="0" applyNumberFormat="1" applyFont="1" applyFill="1" applyBorder="1" applyAlignment="1" applyProtection="1">
      <alignment horizontal="center"/>
    </xf>
    <xf numFmtId="165" fontId="19" fillId="35" borderId="29" xfId="0" applyNumberFormat="1" applyFont="1" applyFill="1" applyBorder="1" applyAlignment="1" applyProtection="1">
      <alignment horizontal="center" vertical="center"/>
    </xf>
    <xf numFmtId="0" fontId="23" fillId="35" borderId="67" xfId="0" applyFont="1" applyFill="1" applyBorder="1" applyAlignment="1" applyProtection="1">
      <alignment horizontal="center"/>
    </xf>
    <xf numFmtId="0" fontId="23" fillId="35" borderId="25" xfId="0" applyFont="1" applyFill="1" applyBorder="1" applyProtection="1"/>
    <xf numFmtId="165" fontId="19" fillId="35" borderId="39" xfId="0" applyNumberFormat="1" applyFont="1" applyFill="1" applyBorder="1" applyAlignment="1" applyProtection="1">
      <alignment horizontal="center" vertical="center"/>
    </xf>
    <xf numFmtId="165" fontId="19" fillId="35" borderId="23" xfId="0" applyNumberFormat="1" applyFont="1" applyFill="1" applyBorder="1" applyAlignment="1" applyProtection="1">
      <alignment horizontal="center" vertical="center"/>
    </xf>
    <xf numFmtId="165" fontId="19" fillId="35" borderId="25" xfId="0" applyNumberFormat="1" applyFont="1" applyFill="1" applyBorder="1" applyAlignment="1" applyProtection="1">
      <alignment horizontal="center" vertical="center"/>
    </xf>
    <xf numFmtId="165" fontId="19" fillId="35" borderId="23" xfId="0" applyNumberFormat="1" applyFont="1" applyFill="1" applyBorder="1" applyAlignment="1" applyProtection="1">
      <alignment horizontal="center"/>
    </xf>
    <xf numFmtId="165" fontId="19" fillId="35" borderId="25" xfId="0" applyNumberFormat="1" applyFont="1" applyFill="1" applyBorder="1" applyAlignment="1" applyProtection="1">
      <alignment horizontal="center"/>
    </xf>
    <xf numFmtId="0" fontId="23" fillId="35" borderId="27" xfId="0" applyFont="1" applyFill="1" applyBorder="1" applyAlignment="1" applyProtection="1">
      <alignment horizontal="center"/>
    </xf>
    <xf numFmtId="0" fontId="23" fillId="35" borderId="26" xfId="0" applyFont="1" applyFill="1" applyBorder="1" applyProtection="1"/>
    <xf numFmtId="165" fontId="19" fillId="35" borderId="59" xfId="0" applyNumberFormat="1" applyFont="1" applyFill="1" applyBorder="1" applyAlignment="1" applyProtection="1">
      <alignment horizontal="center" vertical="center"/>
    </xf>
    <xf numFmtId="165" fontId="19" fillId="35" borderId="40" xfId="0" applyNumberFormat="1" applyFont="1" applyFill="1" applyBorder="1" applyAlignment="1" applyProtection="1">
      <alignment horizontal="center" vertical="center"/>
    </xf>
    <xf numFmtId="165" fontId="19" fillId="35" borderId="43" xfId="0" applyNumberFormat="1" applyFont="1" applyFill="1" applyBorder="1" applyAlignment="1" applyProtection="1">
      <alignment horizontal="center" vertical="center"/>
    </xf>
    <xf numFmtId="165" fontId="19" fillId="35" borderId="40" xfId="0" applyNumberFormat="1" applyFont="1" applyFill="1" applyBorder="1" applyAlignment="1" applyProtection="1">
      <alignment horizontal="center"/>
    </xf>
    <xf numFmtId="165" fontId="19" fillId="35" borderId="43" xfId="0" applyNumberFormat="1" applyFont="1" applyFill="1" applyBorder="1" applyAlignment="1" applyProtection="1">
      <alignment horizontal="center"/>
    </xf>
    <xf numFmtId="165" fontId="19" fillId="35" borderId="36" xfId="0" applyNumberFormat="1" applyFont="1" applyFill="1" applyBorder="1" applyAlignment="1" applyProtection="1">
      <alignment horizontal="center"/>
    </xf>
    <xf numFmtId="0" fontId="23" fillId="35" borderId="61" xfId="0" applyFont="1" applyFill="1" applyBorder="1" applyAlignment="1" applyProtection="1">
      <alignment horizontal="center"/>
    </xf>
    <xf numFmtId="0" fontId="19" fillId="36" borderId="0" xfId="0" applyFont="1" applyFill="1" applyBorder="1" applyAlignment="1" applyProtection="1">
      <alignment vertical="center"/>
    </xf>
    <xf numFmtId="0" fontId="23" fillId="33" borderId="34" xfId="0" applyFont="1" applyFill="1" applyBorder="1" applyAlignment="1" applyProtection="1">
      <alignment vertical="center"/>
    </xf>
    <xf numFmtId="165" fontId="23" fillId="37" borderId="44" xfId="0" applyNumberFormat="1" applyFont="1" applyFill="1" applyBorder="1" applyAlignment="1" applyProtection="1">
      <alignment horizontal="center" vertical="center"/>
    </xf>
    <xf numFmtId="165" fontId="23" fillId="37" borderId="46" xfId="0" applyNumberFormat="1" applyFont="1" applyFill="1" applyBorder="1" applyAlignment="1" applyProtection="1">
      <alignment horizontal="center" vertical="center"/>
    </xf>
    <xf numFmtId="165" fontId="23" fillId="37" borderId="10" xfId="0" applyNumberFormat="1" applyFont="1" applyFill="1" applyBorder="1" applyAlignment="1" applyProtection="1">
      <alignment horizontal="center" vertical="center"/>
    </xf>
    <xf numFmtId="165" fontId="23" fillId="37" borderId="47" xfId="0" applyNumberFormat="1" applyFont="1" applyFill="1" applyBorder="1" applyAlignment="1" applyProtection="1">
      <alignment horizontal="center" vertical="center"/>
    </xf>
    <xf numFmtId="165" fontId="23" fillId="37" borderId="45" xfId="0" applyNumberFormat="1" applyFont="1" applyFill="1" applyBorder="1" applyAlignment="1" applyProtection="1">
      <alignment horizontal="center" vertical="center"/>
    </xf>
    <xf numFmtId="165" fontId="23" fillId="37" borderId="46" xfId="0" applyNumberFormat="1" applyFont="1" applyFill="1" applyBorder="1" applyAlignment="1" applyProtection="1">
      <alignment horizontal="center" vertical="center" wrapText="1"/>
    </xf>
    <xf numFmtId="165" fontId="23" fillId="37" borderId="11" xfId="0" applyNumberFormat="1" applyFont="1" applyFill="1" applyBorder="1" applyAlignment="1" applyProtection="1">
      <alignment horizontal="center" vertical="center"/>
    </xf>
    <xf numFmtId="0" fontId="16" fillId="40" borderId="11" xfId="0" applyFont="1" applyFill="1" applyBorder="1" applyAlignment="1" applyProtection="1">
      <alignment horizontal="center" vertical="center" wrapText="1"/>
    </xf>
    <xf numFmtId="165" fontId="19" fillId="0" borderId="27" xfId="0" applyNumberFormat="1" applyFont="1" applyFill="1" applyBorder="1" applyAlignment="1" applyProtection="1">
      <alignment horizontal="center" vertical="center"/>
      <protection locked="0"/>
    </xf>
    <xf numFmtId="165" fontId="19" fillId="0" borderId="61" xfId="0" applyNumberFormat="1" applyFont="1" applyFill="1" applyBorder="1" applyAlignment="1" applyProtection="1">
      <alignment horizontal="center" vertical="center"/>
      <protection locked="0"/>
    </xf>
    <xf numFmtId="0" fontId="26" fillId="33" borderId="13" xfId="0" applyFont="1" applyFill="1" applyBorder="1" applyAlignment="1" applyProtection="1">
      <alignment horizontal="center"/>
    </xf>
    <xf numFmtId="0" fontId="19" fillId="0" borderId="27" xfId="0" applyFont="1" applyBorder="1" applyAlignment="1" applyProtection="1">
      <alignment horizontal="center" vertical="center"/>
      <protection locked="0"/>
    </xf>
    <xf numFmtId="3" fontId="19" fillId="0" borderId="14" xfId="0" applyNumberFormat="1" applyFont="1" applyFill="1" applyBorder="1" applyAlignment="1" applyProtection="1">
      <alignment horizontal="center" vertical="center"/>
      <protection locked="0"/>
    </xf>
    <xf numFmtId="0" fontId="19" fillId="0" borderId="14" xfId="0" applyFont="1" applyFill="1" applyBorder="1" applyAlignment="1" applyProtection="1">
      <alignment horizontal="center"/>
      <protection locked="0"/>
    </xf>
    <xf numFmtId="14" fontId="19" fillId="0" borderId="14" xfId="0" applyNumberFormat="1" applyFont="1" applyBorder="1" applyAlignment="1" applyProtection="1">
      <alignment horizontal="center" vertical="center"/>
      <protection locked="0"/>
    </xf>
    <xf numFmtId="164" fontId="19" fillId="0" borderId="14" xfId="0" applyNumberFormat="1" applyFont="1" applyBorder="1" applyAlignment="1" applyProtection="1">
      <alignment horizontal="center" vertical="center"/>
      <protection locked="0"/>
    </xf>
    <xf numFmtId="164" fontId="19" fillId="0" borderId="62" xfId="0" applyNumberFormat="1"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3" fontId="19" fillId="0" borderId="66" xfId="0" applyNumberFormat="1" applyFont="1" applyFill="1" applyBorder="1" applyAlignment="1" applyProtection="1">
      <alignment horizontal="center" vertical="center"/>
      <protection locked="0"/>
    </xf>
    <xf numFmtId="0" fontId="19" fillId="0" borderId="66" xfId="0" applyFont="1" applyFill="1" applyBorder="1" applyAlignment="1" applyProtection="1">
      <alignment horizontal="center"/>
      <protection locked="0"/>
    </xf>
    <xf numFmtId="14" fontId="19" fillId="0" borderId="66" xfId="0" applyNumberFormat="1" applyFont="1" applyBorder="1" applyAlignment="1" applyProtection="1">
      <alignment horizontal="center" vertical="center"/>
      <protection locked="0"/>
    </xf>
    <xf numFmtId="164" fontId="19" fillId="0" borderId="70" xfId="0" applyNumberFormat="1" applyFont="1" applyBorder="1" applyAlignment="1" applyProtection="1">
      <alignment horizontal="center" vertical="center"/>
      <protection locked="0"/>
    </xf>
    <xf numFmtId="165" fontId="19" fillId="0" borderId="57" xfId="0" applyNumberFormat="1" applyFont="1" applyFill="1" applyBorder="1" applyAlignment="1" applyProtection="1">
      <alignment horizontal="center" vertical="center"/>
      <protection locked="0"/>
    </xf>
    <xf numFmtId="165" fontId="19" fillId="0" borderId="14" xfId="0" applyNumberFormat="1" applyFont="1" applyFill="1" applyBorder="1" applyAlignment="1" applyProtection="1">
      <alignment horizontal="center" vertical="center"/>
      <protection locked="0"/>
    </xf>
    <xf numFmtId="165" fontId="19" fillId="0" borderId="62" xfId="0" applyNumberFormat="1" applyFont="1" applyFill="1" applyBorder="1" applyAlignment="1" applyProtection="1">
      <alignment horizontal="center" vertical="center"/>
      <protection locked="0"/>
    </xf>
    <xf numFmtId="165" fontId="19" fillId="0" borderId="63" xfId="0" applyNumberFormat="1" applyFont="1" applyFill="1" applyBorder="1" applyAlignment="1" applyProtection="1">
      <alignment horizontal="center" vertical="center"/>
      <protection locked="0"/>
    </xf>
    <xf numFmtId="165" fontId="19" fillId="0" borderId="60" xfId="0" applyNumberFormat="1" applyFont="1" applyFill="1" applyBorder="1" applyAlignment="1" applyProtection="1">
      <alignment horizontal="center" vertical="center"/>
      <protection locked="0"/>
    </xf>
    <xf numFmtId="165" fontId="19" fillId="0" borderId="64" xfId="0" applyNumberFormat="1" applyFont="1" applyFill="1" applyBorder="1" applyAlignment="1" applyProtection="1">
      <alignment horizontal="center" vertical="center"/>
      <protection locked="0"/>
    </xf>
    <xf numFmtId="165" fontId="22" fillId="0" borderId="20" xfId="0" applyNumberFormat="1" applyFont="1" applyBorder="1" applyAlignment="1" applyProtection="1">
      <alignment horizontal="center" vertical="center" wrapText="1"/>
      <protection locked="0"/>
    </xf>
    <xf numFmtId="165" fontId="22" fillId="0" borderId="14" xfId="0" applyNumberFormat="1" applyFont="1" applyBorder="1" applyAlignment="1" applyProtection="1">
      <alignment horizontal="center" vertical="center" wrapText="1"/>
      <protection locked="0"/>
    </xf>
    <xf numFmtId="165" fontId="22" fillId="0" borderId="62" xfId="0" applyNumberFormat="1" applyFont="1" applyBorder="1" applyAlignment="1" applyProtection="1">
      <alignment horizontal="center" vertical="center" wrapText="1"/>
      <protection locked="0"/>
    </xf>
    <xf numFmtId="165" fontId="22" fillId="0" borderId="65" xfId="0" applyNumberFormat="1" applyFont="1" applyBorder="1" applyAlignment="1" applyProtection="1">
      <alignment horizontal="center" vertical="center" wrapText="1"/>
      <protection locked="0"/>
    </xf>
    <xf numFmtId="165" fontId="22" fillId="0" borderId="66" xfId="0" applyNumberFormat="1" applyFont="1" applyBorder="1" applyAlignment="1" applyProtection="1">
      <alignment horizontal="center" vertical="center" wrapText="1"/>
      <protection locked="0"/>
    </xf>
    <xf numFmtId="165" fontId="22" fillId="0" borderId="70" xfId="0" applyNumberFormat="1" applyFont="1" applyBorder="1" applyAlignment="1" applyProtection="1">
      <alignment horizontal="center" vertical="center" wrapText="1"/>
      <protection locked="0"/>
    </xf>
    <xf numFmtId="14" fontId="22" fillId="0" borderId="66" xfId="0" applyNumberFormat="1" applyFont="1" applyFill="1" applyBorder="1" applyAlignment="1" applyProtection="1">
      <alignment horizontal="center" vertical="center" wrapText="1"/>
      <protection locked="0"/>
    </xf>
    <xf numFmtId="164" fontId="22" fillId="0" borderId="66" xfId="0" applyNumberFormat="1" applyFont="1" applyFill="1" applyBorder="1" applyAlignment="1" applyProtection="1">
      <alignment horizontal="center" vertical="center" wrapText="1"/>
      <protection locked="0"/>
    </xf>
    <xf numFmtId="165" fontId="22" fillId="0" borderId="44" xfId="0" applyNumberFormat="1" applyFont="1" applyFill="1" applyBorder="1" applyAlignment="1" applyProtection="1">
      <alignment horizontal="center" vertical="center" wrapText="1"/>
      <protection locked="0"/>
    </xf>
    <xf numFmtId="165" fontId="22" fillId="0" borderId="45" xfId="0" applyNumberFormat="1" applyFont="1" applyFill="1" applyBorder="1" applyAlignment="1" applyProtection="1">
      <alignment horizontal="center" vertical="center" wrapText="1"/>
      <protection locked="0"/>
    </xf>
    <xf numFmtId="165" fontId="22" fillId="0" borderId="46" xfId="0" applyNumberFormat="1" applyFont="1" applyFill="1" applyBorder="1" applyAlignment="1" applyProtection="1">
      <alignment horizontal="center" vertical="center" wrapText="1"/>
      <protection locked="0"/>
    </xf>
    <xf numFmtId="0" fontId="26" fillId="33" borderId="11" xfId="0" applyFont="1" applyFill="1" applyBorder="1" applyProtection="1">
      <protection locked="0"/>
    </xf>
    <xf numFmtId="0" fontId="26" fillId="33" borderId="13" xfId="0" applyFont="1" applyFill="1" applyBorder="1" applyProtection="1">
      <protection locked="0"/>
    </xf>
    <xf numFmtId="0" fontId="26" fillId="0" borderId="0" xfId="0" applyFont="1" applyAlignment="1" applyProtection="1">
      <alignment horizontal="right"/>
      <protection locked="0"/>
    </xf>
    <xf numFmtId="0" fontId="26" fillId="0" borderId="0" xfId="0" applyFont="1" applyBorder="1" applyProtection="1">
      <protection locked="0"/>
    </xf>
    <xf numFmtId="0" fontId="26" fillId="0" borderId="0" xfId="0" applyFont="1" applyProtection="1">
      <protection locked="0"/>
    </xf>
    <xf numFmtId="0" fontId="26" fillId="0" borderId="0" xfId="0" applyFont="1" applyBorder="1" applyAlignment="1" applyProtection="1">
      <protection locked="0"/>
    </xf>
    <xf numFmtId="0" fontId="19" fillId="36" borderId="15" xfId="0" applyFont="1" applyFill="1" applyBorder="1" applyProtection="1">
      <protection locked="0"/>
    </xf>
    <xf numFmtId="0" fontId="19" fillId="36" borderId="16" xfId="0" applyFont="1" applyFill="1" applyBorder="1" applyProtection="1">
      <protection locked="0"/>
    </xf>
    <xf numFmtId="0" fontId="19" fillId="36" borderId="30" xfId="0" applyFont="1" applyFill="1" applyBorder="1" applyProtection="1">
      <protection locked="0"/>
    </xf>
    <xf numFmtId="166" fontId="19" fillId="0" borderId="11" xfId="0" applyNumberFormat="1" applyFont="1" applyBorder="1" applyAlignment="1" applyProtection="1">
      <alignment horizontal="center"/>
      <protection locked="0"/>
    </xf>
    <xf numFmtId="0" fontId="19" fillId="0" borderId="10" xfId="0" applyFont="1" applyBorder="1" applyAlignment="1" applyProtection="1">
      <alignment horizontal="center"/>
      <protection locked="0"/>
    </xf>
    <xf numFmtId="8" fontId="19" fillId="0" borderId="10" xfId="0" applyNumberFormat="1" applyFont="1" applyBorder="1" applyAlignment="1" applyProtection="1">
      <alignment horizontal="center"/>
      <protection locked="0"/>
    </xf>
    <xf numFmtId="0" fontId="19" fillId="0" borderId="10" xfId="0" applyFont="1" applyBorder="1" applyAlignment="1" applyProtection="1">
      <alignment horizontal="center" vertical="center"/>
      <protection locked="0"/>
    </xf>
    <xf numFmtId="0" fontId="29" fillId="38" borderId="10" xfId="0" applyFont="1" applyFill="1" applyBorder="1" applyAlignment="1" applyProtection="1">
      <alignment horizontal="center"/>
      <protection locked="0"/>
    </xf>
    <xf numFmtId="0" fontId="19" fillId="0" borderId="25" xfId="0" applyFont="1" applyBorder="1" applyAlignment="1" applyProtection="1">
      <alignment horizontal="center"/>
      <protection locked="0"/>
    </xf>
    <xf numFmtId="1" fontId="19" fillId="0" borderId="23" xfId="0" applyNumberFormat="1" applyFont="1" applyBorder="1" applyAlignment="1" applyProtection="1">
      <alignment horizontal="center"/>
      <protection locked="0"/>
    </xf>
    <xf numFmtId="0" fontId="19" fillId="0" borderId="23" xfId="0" applyFont="1" applyBorder="1" applyAlignment="1" applyProtection="1">
      <alignment horizontal="center"/>
      <protection locked="0"/>
    </xf>
    <xf numFmtId="14" fontId="19" fillId="0" borderId="25" xfId="0" applyNumberFormat="1" applyFont="1" applyBorder="1" applyAlignment="1" applyProtection="1">
      <alignment horizontal="center"/>
      <protection locked="0"/>
    </xf>
    <xf numFmtId="3" fontId="19" fillId="0" borderId="23" xfId="0" applyNumberFormat="1" applyFont="1" applyBorder="1" applyAlignment="1" applyProtection="1">
      <alignment horizontal="center"/>
      <protection locked="0"/>
    </xf>
    <xf numFmtId="164" fontId="19" fillId="0" borderId="25" xfId="0" applyNumberFormat="1" applyFont="1" applyBorder="1" applyAlignment="1" applyProtection="1">
      <alignment horizontal="center"/>
      <protection locked="0"/>
    </xf>
    <xf numFmtId="164" fontId="19" fillId="0" borderId="23" xfId="0" applyNumberFormat="1" applyFont="1" applyBorder="1" applyAlignment="1" applyProtection="1">
      <alignment horizontal="center"/>
      <protection locked="0"/>
    </xf>
    <xf numFmtId="0" fontId="19" fillId="0" borderId="27" xfId="0" applyFont="1" applyBorder="1" applyAlignment="1" applyProtection="1">
      <alignment horizontal="center"/>
      <protection locked="0"/>
    </xf>
    <xf numFmtId="0" fontId="16" fillId="0" borderId="0" xfId="0" applyFont="1" applyProtection="1">
      <protection locked="0"/>
    </xf>
    <xf numFmtId="0" fontId="19" fillId="0" borderId="26" xfId="0" applyFont="1" applyBorder="1" applyAlignment="1" applyProtection="1">
      <alignment horizontal="center"/>
      <protection locked="0"/>
    </xf>
    <xf numFmtId="1" fontId="19" fillId="0" borderId="58" xfId="0" applyNumberFormat="1" applyFont="1" applyBorder="1" applyAlignment="1" applyProtection="1">
      <alignment horizontal="center"/>
      <protection locked="0"/>
    </xf>
    <xf numFmtId="0" fontId="19" fillId="0" borderId="58" xfId="0" applyFont="1" applyBorder="1" applyAlignment="1" applyProtection="1">
      <alignment horizontal="center"/>
      <protection locked="0"/>
    </xf>
    <xf numFmtId="14" fontId="19" fillId="0" borderId="26" xfId="0" applyNumberFormat="1" applyFont="1" applyBorder="1" applyAlignment="1" applyProtection="1">
      <alignment horizontal="center"/>
      <protection locked="0"/>
    </xf>
    <xf numFmtId="3" fontId="19" fillId="0" borderId="58" xfId="0" applyNumberFormat="1" applyFont="1" applyBorder="1" applyAlignment="1" applyProtection="1">
      <alignment horizontal="center"/>
      <protection locked="0"/>
    </xf>
    <xf numFmtId="164" fontId="19" fillId="0" borderId="26" xfId="0" applyNumberFormat="1" applyFont="1" applyBorder="1" applyAlignment="1" applyProtection="1">
      <alignment horizontal="center"/>
      <protection locked="0"/>
    </xf>
    <xf numFmtId="164" fontId="19" fillId="0" borderId="58" xfId="0" applyNumberFormat="1" applyFont="1" applyBorder="1" applyAlignment="1" applyProtection="1">
      <alignment horizontal="center"/>
      <protection locked="0"/>
    </xf>
    <xf numFmtId="0" fontId="19" fillId="0" borderId="71" xfId="0" applyFont="1" applyBorder="1" applyAlignment="1" applyProtection="1">
      <alignment horizontal="center"/>
      <protection locked="0"/>
    </xf>
    <xf numFmtId="0" fontId="23" fillId="0" borderId="42" xfId="0" applyFont="1" applyFill="1" applyBorder="1" applyAlignment="1" applyProtection="1">
      <alignment horizontal="center"/>
      <protection locked="0"/>
    </xf>
    <xf numFmtId="0" fontId="19" fillId="0" borderId="42" xfId="0" applyFont="1" applyBorder="1" applyAlignment="1" applyProtection="1">
      <alignment horizontal="center"/>
      <protection locked="0"/>
    </xf>
    <xf numFmtId="0" fontId="23" fillId="0" borderId="25" xfId="0" applyFont="1" applyFill="1" applyBorder="1" applyAlignment="1" applyProtection="1">
      <alignment horizontal="center"/>
      <protection locked="0"/>
    </xf>
    <xf numFmtId="0" fontId="23" fillId="0" borderId="26" xfId="0" applyFont="1" applyFill="1" applyBorder="1" applyAlignment="1" applyProtection="1">
      <alignment horizontal="center"/>
      <protection locked="0"/>
    </xf>
    <xf numFmtId="0" fontId="26" fillId="33" borderId="11" xfId="0" applyFont="1" applyFill="1" applyBorder="1" applyAlignment="1" applyProtection="1"/>
    <xf numFmtId="0" fontId="26" fillId="33" borderId="12" xfId="0" applyFont="1" applyFill="1" applyBorder="1" applyAlignment="1" applyProtection="1"/>
    <xf numFmtId="0" fontId="29" fillId="33" borderId="11" xfId="0" applyFont="1" applyFill="1" applyBorder="1" applyAlignment="1" applyProtection="1">
      <alignment horizontal="left"/>
    </xf>
    <xf numFmtId="0" fontId="29" fillId="33" borderId="10" xfId="0" applyFont="1" applyFill="1" applyBorder="1" applyAlignment="1" applyProtection="1">
      <alignment horizontal="left"/>
    </xf>
    <xf numFmtId="0" fontId="19" fillId="36" borderId="33" xfId="0" applyFont="1" applyFill="1" applyBorder="1" applyProtection="1"/>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14" fontId="19" fillId="0" borderId="25" xfId="0" applyNumberFormat="1" applyFont="1" applyBorder="1" applyAlignment="1" applyProtection="1">
      <alignment horizontal="center" vertical="center"/>
      <protection locked="0"/>
    </xf>
    <xf numFmtId="3" fontId="19" fillId="0" borderId="23" xfId="0" applyNumberFormat="1" applyFont="1" applyBorder="1" applyAlignment="1" applyProtection="1">
      <alignment horizontal="center" vertical="center"/>
      <protection locked="0"/>
    </xf>
    <xf numFmtId="164" fontId="19" fillId="0" borderId="25" xfId="0" applyNumberFormat="1" applyFont="1" applyBorder="1" applyAlignment="1" applyProtection="1">
      <alignment horizontal="center" vertical="center"/>
      <protection locked="0"/>
    </xf>
    <xf numFmtId="164" fontId="19" fillId="0" borderId="23" xfId="0" applyNumberFormat="1"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14" fontId="19" fillId="0" borderId="42" xfId="0" applyNumberFormat="1" applyFont="1" applyBorder="1" applyAlignment="1" applyProtection="1">
      <alignment horizontal="center" vertical="center"/>
      <protection locked="0"/>
    </xf>
    <xf numFmtId="3" fontId="19" fillId="0" borderId="41" xfId="0" applyNumberFormat="1" applyFont="1" applyBorder="1" applyAlignment="1" applyProtection="1">
      <alignment horizontal="center" vertical="center"/>
      <protection locked="0"/>
    </xf>
    <xf numFmtId="164" fontId="19" fillId="0" borderId="42" xfId="0" applyNumberFormat="1" applyFont="1" applyBorder="1" applyAlignment="1" applyProtection="1">
      <alignment horizontal="center" vertical="center"/>
      <protection locked="0"/>
    </xf>
    <xf numFmtId="164" fontId="19" fillId="0" borderId="41" xfId="0" applyNumberFormat="1" applyFont="1" applyBorder="1" applyAlignment="1" applyProtection="1">
      <alignment horizontal="center" vertical="center"/>
      <protection locked="0"/>
    </xf>
    <xf numFmtId="0" fontId="19" fillId="0" borderId="41" xfId="0" applyFont="1" applyBorder="1" applyAlignment="1" applyProtection="1">
      <alignment horizontal="center"/>
      <protection locked="0"/>
    </xf>
    <xf numFmtId="0" fontId="25" fillId="0" borderId="42" xfId="0" applyFont="1" applyBorder="1" applyAlignment="1" applyProtection="1">
      <alignment horizontal="center"/>
      <protection locked="0"/>
    </xf>
    <xf numFmtId="0" fontId="18" fillId="0" borderId="41" xfId="0" applyFont="1" applyBorder="1" applyAlignment="1" applyProtection="1">
      <alignment horizontal="center"/>
      <protection locked="0"/>
    </xf>
    <xf numFmtId="0" fontId="18" fillId="0" borderId="67" xfId="0" applyFont="1" applyBorder="1" applyAlignment="1" applyProtection="1">
      <alignment horizontal="center"/>
      <protection locked="0"/>
    </xf>
    <xf numFmtId="0" fontId="18" fillId="0" borderId="42" xfId="0" applyFont="1" applyBorder="1" applyAlignment="1" applyProtection="1">
      <alignment horizontal="center"/>
      <protection locked="0"/>
    </xf>
    <xf numFmtId="0" fontId="29" fillId="33" borderId="10" xfId="0" applyFont="1" applyFill="1" applyBorder="1" applyAlignment="1" applyProtection="1">
      <alignment horizontal="center" wrapText="1"/>
    </xf>
    <xf numFmtId="0" fontId="29" fillId="33" borderId="12" xfId="0" applyFont="1" applyFill="1" applyBorder="1" applyAlignment="1" applyProtection="1">
      <alignment horizontal="center" wrapText="1"/>
    </xf>
    <xf numFmtId="0" fontId="35" fillId="34" borderId="12" xfId="0" applyFont="1" applyFill="1" applyBorder="1" applyAlignment="1" applyProtection="1">
      <alignment horizontal="center" wrapText="1"/>
    </xf>
    <xf numFmtId="0" fontId="35" fillId="34" borderId="10" xfId="0" applyFont="1" applyFill="1" applyBorder="1" applyAlignment="1" applyProtection="1">
      <alignment horizontal="center" wrapText="1"/>
    </xf>
    <xf numFmtId="0" fontId="35" fillId="34" borderId="11" xfId="0" applyFont="1" applyFill="1" applyBorder="1" applyAlignment="1" applyProtection="1">
      <alignment horizontal="center" wrapText="1"/>
    </xf>
    <xf numFmtId="0" fontId="29" fillId="33" borderId="10" xfId="0" applyFont="1" applyFill="1" applyBorder="1" applyAlignment="1" applyProtection="1">
      <alignment horizontal="center" vertical="center" wrapText="1"/>
    </xf>
    <xf numFmtId="0" fontId="29" fillId="33" borderId="11" xfId="0" applyFont="1" applyFill="1" applyBorder="1" applyAlignment="1" applyProtection="1">
      <alignment horizontal="center" wrapText="1"/>
    </xf>
    <xf numFmtId="0" fontId="19" fillId="0" borderId="27" xfId="0" applyFont="1" applyBorder="1" applyAlignment="1" applyProtection="1">
      <alignment horizontal="left" wrapText="1"/>
      <protection locked="0"/>
    </xf>
    <xf numFmtId="0" fontId="19" fillId="0" borderId="23" xfId="0" applyFont="1" applyBorder="1" applyAlignment="1" applyProtection="1">
      <alignment horizontal="left" wrapText="1"/>
      <protection locked="0"/>
    </xf>
    <xf numFmtId="0" fontId="19" fillId="0" borderId="39" xfId="0" applyFont="1" applyBorder="1" applyAlignment="1" applyProtection="1">
      <alignment horizontal="left" wrapText="1"/>
      <protection locked="0"/>
    </xf>
    <xf numFmtId="0" fontId="19" fillId="36" borderId="33" xfId="0" applyFont="1" applyFill="1" applyBorder="1" applyAlignment="1" applyProtection="1">
      <alignment horizontal="center"/>
      <protection locked="0"/>
    </xf>
    <xf numFmtId="0" fontId="29" fillId="33" borderId="11" xfId="0" applyFont="1" applyFill="1" applyBorder="1" applyAlignment="1" applyProtection="1">
      <alignment horizontal="left"/>
    </xf>
    <xf numFmtId="0" fontId="29" fillId="33" borderId="12" xfId="0" applyFont="1" applyFill="1" applyBorder="1" applyAlignment="1" applyProtection="1">
      <alignment horizontal="left"/>
    </xf>
    <xf numFmtId="0" fontId="19" fillId="38" borderId="11" xfId="0" applyFont="1" applyFill="1" applyBorder="1" applyAlignment="1" applyProtection="1">
      <alignment horizontal="left"/>
      <protection locked="0"/>
    </xf>
    <xf numFmtId="0" fontId="19" fillId="38" borderId="12" xfId="0" applyFont="1" applyFill="1" applyBorder="1" applyAlignment="1" applyProtection="1">
      <alignment horizontal="left"/>
      <protection locked="0"/>
    </xf>
    <xf numFmtId="0" fontId="19" fillId="38" borderId="13" xfId="0" applyFont="1" applyFill="1" applyBorder="1" applyAlignment="1" applyProtection="1">
      <alignment horizontal="left"/>
      <protection locked="0"/>
    </xf>
    <xf numFmtId="0" fontId="16" fillId="33" borderId="11" xfId="0" applyFont="1" applyFill="1" applyBorder="1" applyAlignment="1" applyProtection="1">
      <alignment horizontal="center"/>
    </xf>
    <xf numFmtId="0" fontId="16" fillId="33" borderId="12" xfId="0" applyFont="1" applyFill="1" applyBorder="1" applyAlignment="1" applyProtection="1">
      <alignment horizontal="center"/>
    </xf>
    <xf numFmtId="0" fontId="16" fillId="33" borderId="13" xfId="0" applyFont="1" applyFill="1" applyBorder="1" applyAlignment="1" applyProtection="1">
      <alignment horizontal="center"/>
    </xf>
    <xf numFmtId="0" fontId="19" fillId="0" borderId="50" xfId="0" applyFont="1" applyBorder="1" applyAlignment="1" applyProtection="1">
      <alignment horizontal="left"/>
      <protection locked="0"/>
    </xf>
    <xf numFmtId="0" fontId="19" fillId="0" borderId="48" xfId="0" applyFont="1" applyBorder="1" applyAlignment="1" applyProtection="1">
      <alignment horizontal="left"/>
      <protection locked="0"/>
    </xf>
    <xf numFmtId="0" fontId="19" fillId="0" borderId="72" xfId="0" applyFont="1" applyBorder="1" applyAlignment="1" applyProtection="1">
      <alignment horizontal="left"/>
      <protection locked="0"/>
    </xf>
    <xf numFmtId="0" fontId="19" fillId="38" borderId="27" xfId="0" applyFont="1" applyFill="1" applyBorder="1" applyAlignment="1" applyProtection="1">
      <alignment horizontal="left"/>
      <protection locked="0"/>
    </xf>
    <xf numFmtId="0" fontId="19" fillId="38" borderId="23" xfId="0" applyFont="1" applyFill="1" applyBorder="1" applyAlignment="1" applyProtection="1">
      <alignment horizontal="left"/>
      <protection locked="0"/>
    </xf>
    <xf numFmtId="0" fontId="19" fillId="38" borderId="39" xfId="0" applyFont="1" applyFill="1" applyBorder="1" applyAlignment="1" applyProtection="1">
      <alignment horizontal="left"/>
      <protection locked="0"/>
    </xf>
    <xf numFmtId="0" fontId="19" fillId="0" borderId="20" xfId="0" applyFont="1" applyBorder="1" applyAlignment="1" applyProtection="1">
      <alignment horizontal="left"/>
      <protection locked="0"/>
    </xf>
    <xf numFmtId="0" fontId="19" fillId="0" borderId="14"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9" fillId="0" borderId="27" xfId="0" applyFont="1" applyBorder="1" applyAlignment="1" applyProtection="1">
      <alignment horizontal="left"/>
      <protection locked="0"/>
    </xf>
    <xf numFmtId="0" fontId="19" fillId="0" borderId="23" xfId="0" applyFont="1" applyBorder="1" applyAlignment="1" applyProtection="1">
      <alignment horizontal="left"/>
      <protection locked="0"/>
    </xf>
    <xf numFmtId="0" fontId="19" fillId="0" borderId="39" xfId="0" applyFont="1" applyBorder="1" applyAlignment="1" applyProtection="1">
      <alignment horizontal="left"/>
      <protection locked="0"/>
    </xf>
    <xf numFmtId="0" fontId="29" fillId="33" borderId="13" xfId="0" applyFont="1" applyFill="1" applyBorder="1" applyAlignment="1" applyProtection="1">
      <alignment horizontal="left"/>
    </xf>
    <xf numFmtId="0" fontId="26" fillId="33" borderId="12" xfId="0" applyFont="1" applyFill="1" applyBorder="1" applyAlignment="1" applyProtection="1">
      <alignment horizontal="center"/>
    </xf>
    <xf numFmtId="0" fontId="26" fillId="33" borderId="13" xfId="0" applyFont="1" applyFill="1" applyBorder="1" applyAlignment="1" applyProtection="1">
      <alignment horizontal="center"/>
    </xf>
    <xf numFmtId="0" fontId="23" fillId="0" borderId="11" xfId="0" applyFont="1" applyBorder="1" applyAlignment="1" applyProtection="1">
      <alignment horizontal="left"/>
      <protection locked="0"/>
    </xf>
    <xf numFmtId="0" fontId="23" fillId="0" borderId="12" xfId="0" applyFont="1" applyBorder="1" applyAlignment="1" applyProtection="1">
      <alignment horizontal="left"/>
      <protection locked="0"/>
    </xf>
    <xf numFmtId="0" fontId="23" fillId="0" borderId="13" xfId="0" applyFont="1" applyBorder="1" applyAlignment="1" applyProtection="1">
      <alignment horizontal="left"/>
      <protection locked="0"/>
    </xf>
    <xf numFmtId="0" fontId="23" fillId="0" borderId="1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36" fillId="33" borderId="11" xfId="0" applyFont="1" applyFill="1" applyBorder="1" applyAlignment="1" applyProtection="1">
      <alignment horizontal="left"/>
    </xf>
    <xf numFmtId="0" fontId="36" fillId="33" borderId="13" xfId="0" applyFont="1" applyFill="1" applyBorder="1" applyAlignment="1" applyProtection="1">
      <alignment horizontal="left"/>
    </xf>
    <xf numFmtId="165" fontId="19" fillId="35" borderId="51" xfId="0" applyNumberFormat="1" applyFont="1" applyFill="1" applyBorder="1" applyAlignment="1" applyProtection="1">
      <alignment horizontal="center"/>
    </xf>
    <xf numFmtId="165" fontId="19" fillId="35" borderId="52" xfId="0" applyNumberFormat="1" applyFont="1" applyFill="1" applyBorder="1" applyAlignment="1" applyProtection="1">
      <alignment horizontal="center"/>
    </xf>
    <xf numFmtId="0" fontId="26" fillId="40" borderId="11" xfId="0" applyFont="1" applyFill="1" applyBorder="1" applyAlignment="1" applyProtection="1">
      <alignment horizontal="center" vertical="center"/>
      <protection locked="0"/>
    </xf>
    <xf numFmtId="0" fontId="26" fillId="40" borderId="12" xfId="0" applyFont="1" applyFill="1" applyBorder="1" applyAlignment="1" applyProtection="1">
      <alignment horizontal="center" vertical="center"/>
      <protection locked="0"/>
    </xf>
    <xf numFmtId="0" fontId="26" fillId="40" borderId="13" xfId="0" applyFont="1" applyFill="1" applyBorder="1" applyAlignment="1" applyProtection="1">
      <alignment horizontal="center" vertical="center"/>
      <protection locked="0"/>
    </xf>
    <xf numFmtId="165" fontId="34" fillId="40" borderId="12" xfId="0" applyNumberFormat="1" applyFont="1" applyFill="1" applyBorder="1" applyAlignment="1" applyProtection="1">
      <alignment horizontal="center" vertical="center" wrapText="1"/>
    </xf>
    <xf numFmtId="165" fontId="34" fillId="40" borderId="13" xfId="0" applyNumberFormat="1" applyFont="1" applyFill="1" applyBorder="1" applyAlignment="1" applyProtection="1">
      <alignment horizontal="center" vertical="center" wrapText="1"/>
    </xf>
    <xf numFmtId="0" fontId="20" fillId="35" borderId="11" xfId="0" applyFont="1" applyFill="1" applyBorder="1" applyAlignment="1" applyProtection="1">
      <alignment horizontal="center" vertical="center" wrapText="1"/>
    </xf>
    <xf numFmtId="0" fontId="20" fillId="35" borderId="13" xfId="0" applyFont="1" applyFill="1" applyBorder="1" applyAlignment="1" applyProtection="1">
      <alignment horizontal="center" vertical="center" wrapText="1"/>
    </xf>
    <xf numFmtId="0" fontId="20" fillId="0" borderId="11" xfId="0" applyFont="1" applyFill="1" applyBorder="1" applyAlignment="1" applyProtection="1">
      <alignment horizontal="left" vertical="top" wrapText="1"/>
      <protection locked="0"/>
    </xf>
    <xf numFmtId="0" fontId="20" fillId="0" borderId="12" xfId="0" applyFont="1" applyFill="1" applyBorder="1" applyAlignment="1" applyProtection="1">
      <alignment horizontal="left" vertical="top" wrapText="1"/>
      <protection locked="0"/>
    </xf>
    <xf numFmtId="0" fontId="20" fillId="0" borderId="13" xfId="0" applyFont="1" applyFill="1" applyBorder="1" applyAlignment="1" applyProtection="1">
      <alignment horizontal="left" vertical="top" wrapText="1"/>
      <protection locked="0"/>
    </xf>
    <xf numFmtId="165" fontId="19" fillId="0" borderId="20" xfId="0" applyNumberFormat="1" applyFont="1" applyBorder="1" applyAlignment="1" applyProtection="1">
      <alignment horizontal="center"/>
      <protection locked="0"/>
    </xf>
    <xf numFmtId="165" fontId="19" fillId="0" borderId="21" xfId="0" applyNumberFormat="1" applyFont="1" applyBorder="1" applyAlignment="1" applyProtection="1">
      <alignment horizontal="center"/>
      <protection locked="0"/>
    </xf>
    <xf numFmtId="0" fontId="23" fillId="33" borderId="15" xfId="0" applyFont="1" applyFill="1" applyBorder="1" applyAlignment="1" applyProtection="1">
      <alignment horizontal="center"/>
    </xf>
    <xf numFmtId="0" fontId="23" fillId="33" borderId="16" xfId="0" applyFont="1" applyFill="1" applyBorder="1" applyAlignment="1" applyProtection="1">
      <alignment horizontal="center"/>
    </xf>
    <xf numFmtId="0" fontId="23" fillId="39" borderId="20" xfId="0" applyFont="1" applyFill="1" applyBorder="1" applyAlignment="1" applyProtection="1">
      <alignment horizontal="left"/>
    </xf>
    <xf numFmtId="0" fontId="23" fillId="39" borderId="62" xfId="0" applyFont="1" applyFill="1" applyBorder="1" applyAlignment="1" applyProtection="1">
      <alignment horizontal="left"/>
    </xf>
    <xf numFmtId="165" fontId="19" fillId="35" borderId="17" xfId="0" applyNumberFormat="1" applyFont="1" applyFill="1" applyBorder="1" applyAlignment="1" applyProtection="1">
      <alignment horizontal="center"/>
    </xf>
    <xf numFmtId="165" fontId="19" fillId="35" borderId="19" xfId="0" applyNumberFormat="1" applyFont="1" applyFill="1" applyBorder="1" applyAlignment="1" applyProtection="1">
      <alignment horizontal="center"/>
    </xf>
    <xf numFmtId="0" fontId="23" fillId="39" borderId="51" xfId="0" applyFont="1" applyFill="1" applyBorder="1" applyAlignment="1" applyProtection="1">
      <alignment horizontal="left"/>
    </xf>
    <xf numFmtId="0" fontId="23" fillId="39" borderId="55" xfId="0" applyFont="1" applyFill="1" applyBorder="1" applyAlignment="1" applyProtection="1">
      <alignment horizontal="left"/>
    </xf>
    <xf numFmtId="165" fontId="19" fillId="0" borderId="51" xfId="0" applyNumberFormat="1" applyFont="1" applyBorder="1" applyAlignment="1" applyProtection="1">
      <alignment horizontal="center"/>
      <protection locked="0"/>
    </xf>
    <xf numFmtId="165" fontId="19" fillId="0" borderId="52" xfId="0" applyNumberFormat="1" applyFont="1" applyBorder="1" applyAlignment="1" applyProtection="1">
      <alignment horizontal="center"/>
      <protection locked="0"/>
    </xf>
    <xf numFmtId="165" fontId="19" fillId="35" borderId="20" xfId="0" applyNumberFormat="1" applyFont="1" applyFill="1" applyBorder="1" applyAlignment="1" applyProtection="1">
      <alignment horizontal="center"/>
    </xf>
    <xf numFmtId="165" fontId="19" fillId="35" borderId="21" xfId="0" applyNumberFormat="1" applyFont="1" applyFill="1" applyBorder="1" applyAlignment="1" applyProtection="1">
      <alignment horizontal="center"/>
    </xf>
    <xf numFmtId="0" fontId="23" fillId="39" borderId="11" xfId="0" applyFont="1" applyFill="1" applyBorder="1" applyAlignment="1" applyProtection="1">
      <alignment horizontal="left"/>
      <protection locked="0"/>
    </xf>
    <xf numFmtId="0" fontId="23" fillId="39" borderId="13" xfId="0" applyFont="1" applyFill="1" applyBorder="1" applyAlignment="1" applyProtection="1">
      <alignment horizontal="left"/>
      <protection locked="0"/>
    </xf>
    <xf numFmtId="165" fontId="19" fillId="39" borderId="11" xfId="0" applyNumberFormat="1" applyFont="1" applyFill="1" applyBorder="1" applyAlignment="1" applyProtection="1">
      <alignment horizontal="center"/>
      <protection locked="0"/>
    </xf>
    <xf numFmtId="165" fontId="19" fillId="39" borderId="13" xfId="0" applyNumberFormat="1" applyFont="1" applyFill="1" applyBorder="1" applyAlignment="1" applyProtection="1">
      <alignment horizontal="center"/>
      <protection locked="0"/>
    </xf>
    <xf numFmtId="0" fontId="26" fillId="35" borderId="11" xfId="0" applyFont="1" applyFill="1" applyBorder="1" applyAlignment="1" applyProtection="1">
      <alignment horizontal="center"/>
      <protection locked="0"/>
    </xf>
    <xf numFmtId="0" fontId="26" fillId="35" borderId="12" xfId="0" applyFont="1" applyFill="1" applyBorder="1" applyAlignment="1" applyProtection="1">
      <alignment horizontal="center"/>
      <protection locked="0"/>
    </xf>
    <xf numFmtId="0" fontId="26" fillId="35" borderId="13" xfId="0" applyFont="1" applyFill="1" applyBorder="1" applyAlignment="1" applyProtection="1">
      <alignment horizontal="center"/>
      <protection locked="0"/>
    </xf>
    <xf numFmtId="0" fontId="26" fillId="35" borderId="11" xfId="0" applyFont="1" applyFill="1" applyBorder="1" applyAlignment="1" applyProtection="1">
      <alignment horizontal="center"/>
    </xf>
    <xf numFmtId="0" fontId="26" fillId="35" borderId="12" xfId="0" applyFont="1" applyFill="1" applyBorder="1" applyAlignment="1" applyProtection="1">
      <alignment horizontal="center"/>
    </xf>
    <xf numFmtId="0" fontId="26" fillId="35" borderId="13" xfId="0" applyFont="1" applyFill="1" applyBorder="1" applyAlignment="1" applyProtection="1">
      <alignment horizontal="center"/>
    </xf>
    <xf numFmtId="0" fontId="23" fillId="39" borderId="50" xfId="0" applyFont="1" applyFill="1" applyBorder="1" applyAlignment="1" applyProtection="1">
      <alignment horizontal="left"/>
    </xf>
    <xf numFmtId="0" fontId="23" fillId="39" borderId="54" xfId="0" applyFont="1" applyFill="1" applyBorder="1" applyAlignment="1" applyProtection="1">
      <alignment horizontal="left"/>
    </xf>
    <xf numFmtId="165" fontId="19" fillId="38" borderId="17" xfId="0" applyNumberFormat="1" applyFont="1" applyFill="1" applyBorder="1" applyAlignment="1" applyProtection="1">
      <alignment horizontal="center"/>
      <protection locked="0"/>
    </xf>
    <xf numFmtId="165" fontId="19" fillId="38" borderId="19" xfId="0" applyNumberFormat="1" applyFont="1" applyFill="1" applyBorder="1" applyAlignment="1" applyProtection="1">
      <alignment horizontal="center"/>
      <protection locked="0"/>
    </xf>
    <xf numFmtId="0" fontId="23" fillId="33" borderId="11" xfId="0" applyFont="1" applyFill="1" applyBorder="1" applyAlignment="1" applyProtection="1">
      <alignment horizontal="center"/>
    </xf>
    <xf numFmtId="0" fontId="23" fillId="33" borderId="12" xfId="0" applyFont="1" applyFill="1" applyBorder="1" applyAlignment="1" applyProtection="1">
      <alignment horizontal="center"/>
    </xf>
    <xf numFmtId="0" fontId="23" fillId="33" borderId="13" xfId="0" applyFont="1" applyFill="1" applyBorder="1" applyAlignment="1" applyProtection="1">
      <alignment horizontal="center"/>
    </xf>
    <xf numFmtId="0" fontId="16" fillId="39" borderId="44" xfId="0" applyFont="1" applyFill="1" applyBorder="1" applyAlignment="1" applyProtection="1">
      <alignment horizontal="left"/>
      <protection locked="0"/>
    </xf>
    <xf numFmtId="0" fontId="16" fillId="39" borderId="46" xfId="0" applyFont="1" applyFill="1" applyBorder="1" applyAlignment="1" applyProtection="1">
      <alignment horizontal="left"/>
      <protection locked="0"/>
    </xf>
    <xf numFmtId="165" fontId="23" fillId="39" borderId="44" xfId="0" applyNumberFormat="1" applyFont="1" applyFill="1" applyBorder="1" applyAlignment="1" applyProtection="1">
      <alignment horizontal="center"/>
      <protection locked="0"/>
    </xf>
    <xf numFmtId="165" fontId="23" fillId="39" borderId="49" xfId="0" applyNumberFormat="1" applyFont="1" applyFill="1" applyBorder="1" applyAlignment="1" applyProtection="1">
      <alignment horizontal="center"/>
      <protection locked="0"/>
    </xf>
    <xf numFmtId="0" fontId="26" fillId="33" borderId="11" xfId="0" applyFont="1" applyFill="1" applyBorder="1" applyAlignment="1" applyProtection="1">
      <alignment horizontal="center"/>
    </xf>
    <xf numFmtId="0" fontId="23" fillId="0" borderId="33" xfId="0" applyFont="1" applyFill="1" applyBorder="1" applyAlignment="1" applyProtection="1">
      <alignment horizontal="center"/>
      <protection locked="0"/>
    </xf>
    <xf numFmtId="0" fontId="23" fillId="0" borderId="12" xfId="0" applyFont="1" applyFill="1" applyBorder="1" applyAlignment="1" applyProtection="1">
      <alignment horizontal="center"/>
      <protection locked="0"/>
    </xf>
    <xf numFmtId="0" fontId="24" fillId="35" borderId="11" xfId="0" applyFont="1" applyFill="1" applyBorder="1" applyAlignment="1" applyProtection="1">
      <alignment horizontal="center" vertical="center" wrapText="1"/>
    </xf>
    <xf numFmtId="0" fontId="24" fillId="35" borderId="12" xfId="0" applyFont="1" applyFill="1" applyBorder="1" applyAlignment="1" applyProtection="1">
      <alignment horizontal="center" vertical="center" wrapText="1"/>
    </xf>
    <xf numFmtId="0" fontId="24" fillId="35" borderId="13" xfId="0" applyFont="1" applyFill="1" applyBorder="1" applyAlignment="1" applyProtection="1">
      <alignment horizontal="center" vertical="center" wrapText="1"/>
    </xf>
    <xf numFmtId="0" fontId="23" fillId="0" borderId="11" xfId="0" applyFont="1" applyFill="1" applyBorder="1" applyAlignment="1" applyProtection="1">
      <alignment horizontal="center"/>
      <protection locked="0"/>
    </xf>
    <xf numFmtId="0" fontId="24" fillId="35" borderId="15" xfId="0" applyFont="1" applyFill="1" applyBorder="1" applyAlignment="1" applyProtection="1">
      <alignment horizontal="center" vertical="center" wrapText="1"/>
    </xf>
    <xf numFmtId="0" fontId="24" fillId="35" borderId="31" xfId="0" applyFont="1" applyFill="1" applyBorder="1" applyAlignment="1" applyProtection="1">
      <alignment horizontal="center" vertical="center" wrapText="1"/>
    </xf>
    <xf numFmtId="0" fontId="24" fillId="35" borderId="16" xfId="0" applyFont="1" applyFill="1" applyBorder="1" applyAlignment="1" applyProtection="1">
      <alignment horizontal="center" vertical="center" wrapText="1"/>
    </xf>
    <xf numFmtId="0" fontId="22" fillId="0" borderId="11"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0" fontId="22" fillId="0" borderId="13" xfId="0" applyFont="1" applyFill="1" applyBorder="1" applyAlignment="1" applyProtection="1">
      <alignment horizontal="left" vertical="top" wrapText="1"/>
      <protection locked="0"/>
    </xf>
    <xf numFmtId="165" fontId="19" fillId="0" borderId="17" xfId="0" applyNumberFormat="1" applyFont="1" applyBorder="1" applyAlignment="1" applyProtection="1">
      <alignment horizontal="center"/>
      <protection locked="0"/>
    </xf>
    <xf numFmtId="165" fontId="19" fillId="0" borderId="19" xfId="0" applyNumberFormat="1" applyFont="1" applyBorder="1" applyAlignment="1" applyProtection="1">
      <alignment horizontal="center"/>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1.xml"/><Relationship Id="rId16" Type="http://schemas.openxmlformats.org/officeDocument/2006/relationships/customXml" Target="../customXml/item3.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50080128"/>
        <c:axId val="154976256"/>
      </c:barChart>
      <c:catAx>
        <c:axId val="150080128"/>
        <c:scaling>
          <c:orientation val="minMax"/>
        </c:scaling>
        <c:delete val="0"/>
        <c:axPos val="b"/>
        <c:majorTickMark val="out"/>
        <c:minorTickMark val="none"/>
        <c:tickLblPos val="nextTo"/>
        <c:crossAx val="154976256"/>
        <c:crosses val="autoZero"/>
        <c:auto val="1"/>
        <c:lblAlgn val="ctr"/>
        <c:lblOffset val="100"/>
        <c:noMultiLvlLbl val="0"/>
      </c:catAx>
      <c:valAx>
        <c:axId val="154976256"/>
        <c:scaling>
          <c:orientation val="minMax"/>
        </c:scaling>
        <c:delete val="0"/>
        <c:axPos val="l"/>
        <c:majorGridlines/>
        <c:majorTickMark val="out"/>
        <c:minorTickMark val="none"/>
        <c:tickLblPos val="nextTo"/>
        <c:crossAx val="15008012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8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74554" cy="629330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7"/>
  <sheetViews>
    <sheetView showGridLines="0" zoomScale="110" zoomScaleNormal="110" workbookViewId="0">
      <selection activeCell="T9" sqref="T9"/>
    </sheetView>
  </sheetViews>
  <sheetFormatPr defaultRowHeight="15" x14ac:dyDescent="0.25"/>
  <cols>
    <col min="1" max="1" width="1.7109375" style="6" customWidth="1"/>
    <col min="2" max="2" width="0.85546875" style="6" customWidth="1"/>
    <col min="3" max="3" width="6.7109375" style="6" customWidth="1"/>
    <col min="4" max="4" width="8.7109375" style="6" customWidth="1"/>
    <col min="5" max="5" width="9.85546875" style="6" customWidth="1"/>
    <col min="6" max="6" width="8.7109375" style="6" customWidth="1"/>
    <col min="7" max="7" width="12.7109375" style="6" customWidth="1"/>
    <col min="8" max="8" width="8.7109375" style="6" customWidth="1"/>
    <col min="9" max="9" width="13.7109375" style="6" customWidth="1"/>
    <col min="10" max="10" width="14.7109375" style="6" customWidth="1"/>
    <col min="11" max="11" width="12.7109375" style="6" customWidth="1"/>
    <col min="12" max="12" width="10.42578125" style="6" customWidth="1"/>
    <col min="13" max="14" width="11.140625" style="6" customWidth="1"/>
    <col min="15" max="15" width="14.28515625" style="6" customWidth="1"/>
    <col min="16" max="16" width="12" style="6" customWidth="1"/>
    <col min="17" max="17" width="0.85546875" style="6" customWidth="1"/>
    <col min="18" max="16384" width="9.140625" style="6"/>
  </cols>
  <sheetData>
    <row r="1" spans="1:22" ht="12" customHeight="1" thickBot="1" x14ac:dyDescent="0.3"/>
    <row r="2" spans="1:22" ht="16.5" thickBot="1" x14ac:dyDescent="0.3">
      <c r="A2" s="38"/>
      <c r="B2" s="170"/>
      <c r="C2" s="259" t="s">
        <v>124</v>
      </c>
      <c r="D2" s="260"/>
      <c r="E2" s="261"/>
      <c r="F2" s="262"/>
      <c r="G2" s="262"/>
      <c r="H2" s="262"/>
      <c r="I2" s="263"/>
      <c r="J2" s="205"/>
      <c r="K2" s="206"/>
      <c r="L2" s="206"/>
      <c r="M2" s="140" t="s">
        <v>125</v>
      </c>
      <c r="N2" s="261"/>
      <c r="O2" s="263"/>
      <c r="P2" s="205"/>
      <c r="Q2" s="171"/>
    </row>
    <row r="3" spans="1:22" ht="5.25" customHeight="1" thickBot="1" x14ac:dyDescent="0.3">
      <c r="A3" s="38"/>
      <c r="B3" s="38"/>
      <c r="C3" s="172"/>
      <c r="D3" s="173"/>
      <c r="E3" s="173"/>
      <c r="F3" s="173"/>
      <c r="G3" s="173"/>
      <c r="H3" s="173"/>
      <c r="I3" s="174"/>
      <c r="J3" s="175"/>
      <c r="K3" s="175"/>
      <c r="L3" s="173"/>
      <c r="M3" s="174"/>
      <c r="N3" s="174"/>
      <c r="O3" s="174"/>
      <c r="P3" s="172"/>
      <c r="Q3" s="38"/>
    </row>
    <row r="4" spans="1:22" ht="6" customHeight="1" thickBot="1" x14ac:dyDescent="0.3">
      <c r="A4" s="38"/>
      <c r="B4" s="176"/>
      <c r="C4" s="49"/>
      <c r="D4" s="49"/>
      <c r="E4" s="49"/>
      <c r="F4" s="49"/>
      <c r="G4" s="49"/>
      <c r="H4" s="49"/>
      <c r="I4" s="49"/>
      <c r="J4" s="49"/>
      <c r="K4" s="49"/>
      <c r="L4" s="49"/>
      <c r="M4" s="49"/>
      <c r="N4" s="49"/>
      <c r="O4" s="49"/>
      <c r="P4" s="49"/>
      <c r="Q4" s="177"/>
    </row>
    <row r="5" spans="1:22" ht="15.75" thickBot="1" x14ac:dyDescent="0.3">
      <c r="A5" s="38"/>
      <c r="B5" s="178"/>
      <c r="C5" s="238" t="s">
        <v>87</v>
      </c>
      <c r="D5" s="239"/>
      <c r="E5" s="258"/>
      <c r="F5" s="264"/>
      <c r="G5" s="265"/>
      <c r="H5" s="266"/>
      <c r="I5" s="207" t="s">
        <v>163</v>
      </c>
      <c r="J5" s="179"/>
      <c r="K5" s="238" t="s">
        <v>86</v>
      </c>
      <c r="L5" s="258"/>
      <c r="M5" s="180"/>
      <c r="N5" s="267" t="s">
        <v>197</v>
      </c>
      <c r="O5" s="268"/>
      <c r="P5" s="181"/>
      <c r="Q5" s="12"/>
    </row>
    <row r="6" spans="1:22" ht="15.75" thickBot="1" x14ac:dyDescent="0.3">
      <c r="A6" s="38"/>
      <c r="B6" s="178"/>
      <c r="C6" s="238" t="s">
        <v>132</v>
      </c>
      <c r="D6" s="239"/>
      <c r="E6" s="239"/>
      <c r="F6" s="239"/>
      <c r="G6" s="239"/>
      <c r="H6" s="182"/>
      <c r="I6" s="208" t="s">
        <v>165</v>
      </c>
      <c r="J6" s="182"/>
      <c r="K6" s="238" t="s">
        <v>191</v>
      </c>
      <c r="L6" s="258"/>
      <c r="M6" s="182"/>
      <c r="N6" s="238" t="s">
        <v>88</v>
      </c>
      <c r="O6" s="258"/>
      <c r="P6" s="182"/>
      <c r="Q6" s="12"/>
    </row>
    <row r="7" spans="1:22" ht="15.75" thickBot="1" x14ac:dyDescent="0.3">
      <c r="A7" s="38"/>
      <c r="B7" s="178"/>
      <c r="C7" s="238" t="s">
        <v>89</v>
      </c>
      <c r="D7" s="239"/>
      <c r="E7" s="239"/>
      <c r="F7" s="239"/>
      <c r="G7" s="239"/>
      <c r="H7" s="239"/>
      <c r="I7" s="258"/>
      <c r="J7" s="183"/>
      <c r="K7" s="238" t="s">
        <v>190</v>
      </c>
      <c r="L7" s="258"/>
      <c r="M7" s="240"/>
      <c r="N7" s="241"/>
      <c r="O7" s="241"/>
      <c r="P7" s="242"/>
      <c r="Q7" s="12"/>
    </row>
    <row r="8" spans="1:22" ht="15" customHeight="1" thickBot="1" x14ac:dyDescent="0.3">
      <c r="A8" s="38"/>
      <c r="B8" s="178"/>
      <c r="C8" s="98"/>
      <c r="D8" s="98"/>
      <c r="E8" s="98"/>
      <c r="F8" s="98"/>
      <c r="G8" s="98"/>
      <c r="H8" s="98"/>
      <c r="I8" s="98"/>
      <c r="J8" s="98"/>
      <c r="K8" s="98"/>
      <c r="L8" s="98"/>
      <c r="M8" s="98"/>
      <c r="N8" s="98"/>
      <c r="O8" s="98"/>
      <c r="P8" s="98"/>
      <c r="Q8" s="12"/>
    </row>
    <row r="9" spans="1:22" ht="39" customHeight="1" thickBot="1" x14ac:dyDescent="0.3">
      <c r="A9" s="38"/>
      <c r="B9" s="178"/>
      <c r="C9" s="227" t="s">
        <v>0</v>
      </c>
      <c r="D9" s="228" t="s">
        <v>192</v>
      </c>
      <c r="E9" s="227" t="s">
        <v>203</v>
      </c>
      <c r="F9" s="228" t="s">
        <v>85</v>
      </c>
      <c r="G9" s="227" t="s">
        <v>17</v>
      </c>
      <c r="H9" s="228" t="s">
        <v>18</v>
      </c>
      <c r="I9" s="227" t="s">
        <v>193</v>
      </c>
      <c r="J9" s="228" t="s">
        <v>194</v>
      </c>
      <c r="K9" s="227" t="s">
        <v>21</v>
      </c>
      <c r="L9" s="229" t="s">
        <v>200</v>
      </c>
      <c r="M9" s="230" t="s">
        <v>201</v>
      </c>
      <c r="N9" s="229" t="s">
        <v>202</v>
      </c>
      <c r="O9" s="231" t="s">
        <v>195</v>
      </c>
      <c r="P9" s="230" t="s">
        <v>196</v>
      </c>
      <c r="Q9" s="12"/>
    </row>
    <row r="10" spans="1:22" ht="15" customHeight="1" x14ac:dyDescent="0.25">
      <c r="A10" s="38"/>
      <c r="B10" s="178"/>
      <c r="C10" s="216"/>
      <c r="D10" s="217"/>
      <c r="E10" s="202"/>
      <c r="F10" s="217"/>
      <c r="G10" s="218"/>
      <c r="H10" s="219"/>
      <c r="I10" s="220"/>
      <c r="J10" s="221"/>
      <c r="K10" s="220"/>
      <c r="L10" s="222"/>
      <c r="M10" s="223"/>
      <c r="N10" s="224"/>
      <c r="O10" s="225"/>
      <c r="P10" s="226"/>
      <c r="Q10" s="12"/>
    </row>
    <row r="11" spans="1:22" ht="15" customHeight="1" x14ac:dyDescent="0.25">
      <c r="A11" s="38"/>
      <c r="B11" s="178"/>
      <c r="C11" s="210"/>
      <c r="D11" s="211"/>
      <c r="E11" s="184"/>
      <c r="F11" s="211"/>
      <c r="G11" s="212"/>
      <c r="H11" s="213"/>
      <c r="I11" s="214"/>
      <c r="J11" s="215"/>
      <c r="K11" s="214"/>
      <c r="L11" s="186"/>
      <c r="M11" s="184"/>
      <c r="N11" s="186"/>
      <c r="O11" s="191"/>
      <c r="P11" s="184"/>
      <c r="Q11" s="12"/>
    </row>
    <row r="12" spans="1:22" ht="15" customHeight="1" x14ac:dyDescent="0.25">
      <c r="A12" s="38"/>
      <c r="B12" s="178"/>
      <c r="C12" s="210"/>
      <c r="D12" s="211"/>
      <c r="E12" s="184"/>
      <c r="F12" s="211"/>
      <c r="G12" s="212"/>
      <c r="H12" s="213"/>
      <c r="I12" s="214"/>
      <c r="J12" s="215"/>
      <c r="K12" s="214"/>
      <c r="L12" s="186"/>
      <c r="M12" s="184"/>
      <c r="N12" s="186"/>
      <c r="O12" s="191"/>
      <c r="P12" s="184"/>
      <c r="Q12" s="12"/>
    </row>
    <row r="13" spans="1:22" ht="15" customHeight="1" x14ac:dyDescent="0.25">
      <c r="A13" s="38"/>
      <c r="B13" s="178"/>
      <c r="C13" s="210"/>
      <c r="D13" s="211"/>
      <c r="E13" s="184"/>
      <c r="F13" s="211"/>
      <c r="G13" s="212"/>
      <c r="H13" s="213"/>
      <c r="I13" s="214"/>
      <c r="J13" s="215"/>
      <c r="K13" s="214"/>
      <c r="L13" s="186"/>
      <c r="M13" s="184"/>
      <c r="N13" s="186"/>
      <c r="O13" s="191"/>
      <c r="P13" s="184"/>
      <c r="Q13" s="12"/>
    </row>
    <row r="14" spans="1:22" ht="15" customHeight="1" x14ac:dyDescent="0.25">
      <c r="A14" s="38"/>
      <c r="B14" s="178"/>
      <c r="C14" s="210"/>
      <c r="D14" s="211"/>
      <c r="E14" s="184"/>
      <c r="F14" s="211"/>
      <c r="G14" s="212"/>
      <c r="H14" s="213"/>
      <c r="I14" s="214"/>
      <c r="J14" s="215"/>
      <c r="K14" s="214"/>
      <c r="L14" s="186"/>
      <c r="M14" s="184"/>
      <c r="N14" s="186"/>
      <c r="O14" s="191"/>
      <c r="P14" s="184"/>
      <c r="Q14" s="12"/>
      <c r="V14" s="192"/>
    </row>
    <row r="15" spans="1:22" ht="15" customHeight="1" x14ac:dyDescent="0.25">
      <c r="A15" s="38"/>
      <c r="B15" s="178"/>
      <c r="C15" s="210"/>
      <c r="D15" s="211"/>
      <c r="E15" s="184"/>
      <c r="F15" s="211"/>
      <c r="G15" s="212"/>
      <c r="H15" s="213"/>
      <c r="I15" s="214"/>
      <c r="J15" s="215"/>
      <c r="K15" s="214"/>
      <c r="L15" s="186"/>
      <c r="M15" s="184"/>
      <c r="N15" s="186"/>
      <c r="O15" s="191"/>
      <c r="P15" s="184"/>
      <c r="Q15" s="12"/>
    </row>
    <row r="16" spans="1:22" ht="15" customHeight="1" x14ac:dyDescent="0.25">
      <c r="A16" s="38"/>
      <c r="B16" s="178"/>
      <c r="C16" s="210"/>
      <c r="D16" s="211"/>
      <c r="E16" s="184"/>
      <c r="F16" s="211"/>
      <c r="G16" s="212"/>
      <c r="H16" s="213"/>
      <c r="I16" s="214"/>
      <c r="J16" s="215"/>
      <c r="K16" s="214"/>
      <c r="L16" s="186"/>
      <c r="M16" s="184"/>
      <c r="N16" s="186"/>
      <c r="O16" s="191"/>
      <c r="P16" s="184"/>
      <c r="Q16" s="12"/>
    </row>
    <row r="17" spans="1:17" ht="15" customHeight="1" x14ac:dyDescent="0.25">
      <c r="A17" s="38"/>
      <c r="B17" s="178"/>
      <c r="C17" s="184"/>
      <c r="D17" s="185"/>
      <c r="E17" s="184"/>
      <c r="F17" s="186"/>
      <c r="G17" s="187"/>
      <c r="H17" s="188"/>
      <c r="I17" s="189"/>
      <c r="J17" s="190"/>
      <c r="K17" s="189"/>
      <c r="L17" s="186"/>
      <c r="M17" s="184"/>
      <c r="N17" s="186"/>
      <c r="O17" s="191"/>
      <c r="P17" s="184"/>
      <c r="Q17" s="12"/>
    </row>
    <row r="18" spans="1:17" ht="15" customHeight="1" x14ac:dyDescent="0.25">
      <c r="A18" s="38"/>
      <c r="B18" s="178"/>
      <c r="C18" s="184"/>
      <c r="D18" s="185"/>
      <c r="E18" s="184"/>
      <c r="F18" s="186"/>
      <c r="G18" s="187"/>
      <c r="H18" s="188"/>
      <c r="I18" s="189"/>
      <c r="J18" s="190"/>
      <c r="K18" s="189"/>
      <c r="L18" s="186"/>
      <c r="M18" s="184"/>
      <c r="N18" s="186"/>
      <c r="O18" s="191"/>
      <c r="P18" s="184"/>
      <c r="Q18" s="12"/>
    </row>
    <row r="19" spans="1:17" ht="15" customHeight="1" x14ac:dyDescent="0.25">
      <c r="A19" s="38"/>
      <c r="B19" s="178"/>
      <c r="C19" s="184"/>
      <c r="D19" s="185"/>
      <c r="E19" s="184"/>
      <c r="F19" s="186"/>
      <c r="G19" s="187"/>
      <c r="H19" s="188"/>
      <c r="I19" s="189"/>
      <c r="J19" s="190"/>
      <c r="K19" s="189"/>
      <c r="L19" s="186"/>
      <c r="M19" s="184"/>
      <c r="N19" s="186"/>
      <c r="O19" s="191"/>
      <c r="P19" s="184"/>
      <c r="Q19" s="12"/>
    </row>
    <row r="20" spans="1:17" ht="15" customHeight="1" x14ac:dyDescent="0.25">
      <c r="A20" s="38"/>
      <c r="B20" s="178"/>
      <c r="C20" s="184"/>
      <c r="D20" s="185"/>
      <c r="E20" s="184"/>
      <c r="F20" s="186"/>
      <c r="G20" s="187"/>
      <c r="H20" s="188"/>
      <c r="I20" s="189"/>
      <c r="J20" s="190"/>
      <c r="K20" s="189"/>
      <c r="L20" s="186"/>
      <c r="M20" s="184"/>
      <c r="N20" s="186"/>
      <c r="O20" s="191"/>
      <c r="P20" s="184"/>
      <c r="Q20" s="12"/>
    </row>
    <row r="21" spans="1:17" ht="15" customHeight="1" x14ac:dyDescent="0.25">
      <c r="A21" s="38"/>
      <c r="B21" s="178"/>
      <c r="C21" s="184"/>
      <c r="D21" s="185"/>
      <c r="E21" s="184"/>
      <c r="F21" s="186"/>
      <c r="G21" s="187"/>
      <c r="H21" s="188"/>
      <c r="I21" s="189"/>
      <c r="J21" s="190"/>
      <c r="K21" s="189"/>
      <c r="L21" s="186"/>
      <c r="M21" s="184"/>
      <c r="N21" s="186"/>
      <c r="O21" s="191"/>
      <c r="P21" s="184"/>
      <c r="Q21" s="12"/>
    </row>
    <row r="22" spans="1:17" ht="15" customHeight="1" x14ac:dyDescent="0.25">
      <c r="A22" s="38"/>
      <c r="B22" s="178"/>
      <c r="C22" s="184"/>
      <c r="D22" s="185"/>
      <c r="E22" s="184"/>
      <c r="F22" s="186"/>
      <c r="G22" s="187"/>
      <c r="H22" s="188"/>
      <c r="I22" s="189"/>
      <c r="J22" s="190"/>
      <c r="K22" s="189"/>
      <c r="L22" s="186"/>
      <c r="M22" s="184"/>
      <c r="N22" s="186"/>
      <c r="O22" s="191"/>
      <c r="P22" s="184"/>
      <c r="Q22" s="12"/>
    </row>
    <row r="23" spans="1:17" ht="15" customHeight="1" x14ac:dyDescent="0.25">
      <c r="A23" s="38"/>
      <c r="B23" s="178"/>
      <c r="C23" s="184"/>
      <c r="D23" s="185"/>
      <c r="E23" s="184"/>
      <c r="F23" s="186"/>
      <c r="G23" s="187"/>
      <c r="H23" s="188"/>
      <c r="I23" s="189"/>
      <c r="J23" s="190"/>
      <c r="K23" s="189"/>
      <c r="L23" s="186"/>
      <c r="M23" s="184"/>
      <c r="N23" s="186"/>
      <c r="O23" s="191"/>
      <c r="P23" s="184"/>
      <c r="Q23" s="12"/>
    </row>
    <row r="24" spans="1:17" ht="15" customHeight="1" x14ac:dyDescent="0.25">
      <c r="A24" s="38"/>
      <c r="B24" s="178"/>
      <c r="C24" s="184"/>
      <c r="D24" s="185"/>
      <c r="E24" s="184"/>
      <c r="F24" s="186"/>
      <c r="G24" s="187"/>
      <c r="H24" s="188"/>
      <c r="I24" s="189"/>
      <c r="J24" s="190"/>
      <c r="K24" s="189"/>
      <c r="L24" s="186"/>
      <c r="M24" s="184"/>
      <c r="N24" s="186"/>
      <c r="O24" s="191"/>
      <c r="P24" s="184"/>
      <c r="Q24" s="12"/>
    </row>
    <row r="25" spans="1:17" ht="15" customHeight="1" x14ac:dyDescent="0.25">
      <c r="A25" s="38"/>
      <c r="B25" s="178"/>
      <c r="C25" s="184"/>
      <c r="D25" s="185"/>
      <c r="E25" s="184"/>
      <c r="F25" s="186"/>
      <c r="G25" s="187"/>
      <c r="H25" s="188"/>
      <c r="I25" s="189"/>
      <c r="J25" s="190"/>
      <c r="K25" s="189"/>
      <c r="L25" s="186"/>
      <c r="M25" s="184"/>
      <c r="N25" s="186"/>
      <c r="O25" s="191"/>
      <c r="P25" s="184"/>
      <c r="Q25" s="12"/>
    </row>
    <row r="26" spans="1:17" ht="15" customHeight="1" x14ac:dyDescent="0.25">
      <c r="A26" s="38"/>
      <c r="B26" s="178"/>
      <c r="C26" s="184"/>
      <c r="D26" s="185"/>
      <c r="E26" s="184"/>
      <c r="F26" s="186"/>
      <c r="G26" s="187"/>
      <c r="H26" s="188"/>
      <c r="I26" s="189"/>
      <c r="J26" s="190"/>
      <c r="K26" s="189"/>
      <c r="L26" s="186"/>
      <c r="M26" s="184"/>
      <c r="N26" s="186"/>
      <c r="O26" s="191"/>
      <c r="P26" s="184"/>
      <c r="Q26" s="12"/>
    </row>
    <row r="27" spans="1:17" ht="15" customHeight="1" thickBot="1" x14ac:dyDescent="0.3">
      <c r="A27" s="38"/>
      <c r="B27" s="178"/>
      <c r="C27" s="193"/>
      <c r="D27" s="194"/>
      <c r="E27" s="193"/>
      <c r="F27" s="195"/>
      <c r="G27" s="196"/>
      <c r="H27" s="197"/>
      <c r="I27" s="198"/>
      <c r="J27" s="199"/>
      <c r="K27" s="198"/>
      <c r="L27" s="195"/>
      <c r="M27" s="193"/>
      <c r="N27" s="195"/>
      <c r="O27" s="200"/>
      <c r="P27" s="193"/>
      <c r="Q27" s="12"/>
    </row>
    <row r="28" spans="1:17" ht="15" customHeight="1" thickBot="1" x14ac:dyDescent="0.3">
      <c r="A28" s="38"/>
      <c r="B28" s="178"/>
      <c r="C28" s="209"/>
      <c r="D28" s="209"/>
      <c r="E28" s="209"/>
      <c r="F28" s="209"/>
      <c r="G28" s="209"/>
      <c r="H28" s="209"/>
      <c r="I28" s="209"/>
      <c r="J28" s="209"/>
      <c r="K28" s="209"/>
      <c r="L28" s="209"/>
      <c r="M28" s="209"/>
      <c r="N28" s="209"/>
      <c r="O28" s="209"/>
      <c r="P28" s="209"/>
      <c r="Q28" s="12"/>
    </row>
    <row r="29" spans="1:17" ht="30" customHeight="1" thickBot="1" x14ac:dyDescent="0.3">
      <c r="A29" s="38"/>
      <c r="B29" s="178"/>
      <c r="C29" s="232" t="s">
        <v>199</v>
      </c>
      <c r="D29" s="233" t="s">
        <v>192</v>
      </c>
      <c r="E29" s="243" t="s">
        <v>198</v>
      </c>
      <c r="F29" s="244"/>
      <c r="G29" s="244"/>
      <c r="H29" s="244"/>
      <c r="I29" s="244"/>
      <c r="J29" s="244"/>
      <c r="K29" s="244"/>
      <c r="L29" s="244"/>
      <c r="M29" s="244"/>
      <c r="N29" s="244"/>
      <c r="O29" s="244"/>
      <c r="P29" s="245"/>
      <c r="Q29" s="12"/>
    </row>
    <row r="30" spans="1:17" ht="15" customHeight="1" x14ac:dyDescent="0.25">
      <c r="A30" s="38"/>
      <c r="B30" s="178"/>
      <c r="C30" s="201"/>
      <c r="D30" s="216"/>
      <c r="E30" s="246"/>
      <c r="F30" s="247"/>
      <c r="G30" s="247"/>
      <c r="H30" s="247"/>
      <c r="I30" s="247"/>
      <c r="J30" s="247"/>
      <c r="K30" s="247"/>
      <c r="L30" s="247"/>
      <c r="M30" s="247"/>
      <c r="N30" s="247"/>
      <c r="O30" s="247"/>
      <c r="P30" s="248"/>
      <c r="Q30" s="12"/>
    </row>
    <row r="31" spans="1:17" ht="15" customHeight="1" x14ac:dyDescent="0.25">
      <c r="A31" s="38"/>
      <c r="B31" s="178"/>
      <c r="C31" s="201"/>
      <c r="D31" s="210"/>
      <c r="E31" s="249"/>
      <c r="F31" s="250"/>
      <c r="G31" s="250"/>
      <c r="H31" s="250"/>
      <c r="I31" s="250"/>
      <c r="J31" s="250"/>
      <c r="K31" s="250"/>
      <c r="L31" s="250"/>
      <c r="M31" s="250"/>
      <c r="N31" s="250"/>
      <c r="O31" s="250"/>
      <c r="P31" s="251"/>
      <c r="Q31" s="12"/>
    </row>
    <row r="32" spans="1:17" ht="15" customHeight="1" x14ac:dyDescent="0.25">
      <c r="A32" s="38"/>
      <c r="B32" s="178"/>
      <c r="C32" s="201"/>
      <c r="D32" s="210"/>
      <c r="E32" s="252"/>
      <c r="F32" s="253"/>
      <c r="G32" s="253"/>
      <c r="H32" s="253"/>
      <c r="I32" s="253"/>
      <c r="J32" s="253"/>
      <c r="K32" s="253"/>
      <c r="L32" s="253"/>
      <c r="M32" s="253"/>
      <c r="N32" s="253"/>
      <c r="O32" s="253"/>
      <c r="P32" s="254"/>
      <c r="Q32" s="12"/>
    </row>
    <row r="33" spans="1:17" ht="15" customHeight="1" x14ac:dyDescent="0.25">
      <c r="A33" s="38"/>
      <c r="B33" s="178"/>
      <c r="C33" s="201"/>
      <c r="D33" s="210"/>
      <c r="E33" s="252"/>
      <c r="F33" s="253"/>
      <c r="G33" s="253"/>
      <c r="H33" s="253"/>
      <c r="I33" s="253"/>
      <c r="J33" s="253"/>
      <c r="K33" s="253"/>
      <c r="L33" s="253"/>
      <c r="M33" s="253"/>
      <c r="N33" s="253"/>
      <c r="O33" s="253"/>
      <c r="P33" s="254"/>
      <c r="Q33" s="12"/>
    </row>
    <row r="34" spans="1:17" ht="17.25" customHeight="1" x14ac:dyDescent="0.25">
      <c r="A34" s="38"/>
      <c r="B34" s="178"/>
      <c r="C34" s="201"/>
      <c r="D34" s="210"/>
      <c r="E34" s="252"/>
      <c r="F34" s="253"/>
      <c r="G34" s="253"/>
      <c r="H34" s="253"/>
      <c r="I34" s="253"/>
      <c r="J34" s="253"/>
      <c r="K34" s="253"/>
      <c r="L34" s="253"/>
      <c r="M34" s="253"/>
      <c r="N34" s="253"/>
      <c r="O34" s="253"/>
      <c r="P34" s="254"/>
      <c r="Q34" s="12"/>
    </row>
    <row r="35" spans="1:17" ht="15" customHeight="1" x14ac:dyDescent="0.25">
      <c r="A35" s="38"/>
      <c r="B35" s="178"/>
      <c r="C35" s="201"/>
      <c r="D35" s="210"/>
      <c r="E35" s="255"/>
      <c r="F35" s="256"/>
      <c r="G35" s="256"/>
      <c r="H35" s="256"/>
      <c r="I35" s="256"/>
      <c r="J35" s="256"/>
      <c r="K35" s="256"/>
      <c r="L35" s="256"/>
      <c r="M35" s="256"/>
      <c r="N35" s="256"/>
      <c r="O35" s="256"/>
      <c r="P35" s="257"/>
      <c r="Q35" s="12"/>
    </row>
    <row r="36" spans="1:17" ht="15" customHeight="1" x14ac:dyDescent="0.25">
      <c r="A36" s="38"/>
      <c r="B36" s="178"/>
      <c r="C36" s="201"/>
      <c r="D36" s="202"/>
      <c r="E36" s="234"/>
      <c r="F36" s="235"/>
      <c r="G36" s="235"/>
      <c r="H36" s="235"/>
      <c r="I36" s="235"/>
      <c r="J36" s="235"/>
      <c r="K36" s="235"/>
      <c r="L36" s="235"/>
      <c r="M36" s="235"/>
      <c r="N36" s="235"/>
      <c r="O36" s="235"/>
      <c r="P36" s="236"/>
      <c r="Q36" s="12"/>
    </row>
    <row r="37" spans="1:17" ht="15" customHeight="1" x14ac:dyDescent="0.25">
      <c r="A37" s="38"/>
      <c r="B37" s="178"/>
      <c r="C37" s="201"/>
      <c r="D37" s="202"/>
      <c r="E37" s="234"/>
      <c r="F37" s="235"/>
      <c r="G37" s="235"/>
      <c r="H37" s="235"/>
      <c r="I37" s="235"/>
      <c r="J37" s="235"/>
      <c r="K37" s="235"/>
      <c r="L37" s="235"/>
      <c r="M37" s="235"/>
      <c r="N37" s="235"/>
      <c r="O37" s="235"/>
      <c r="P37" s="236"/>
      <c r="Q37" s="12"/>
    </row>
    <row r="38" spans="1:17" ht="15" customHeight="1" x14ac:dyDescent="0.25">
      <c r="A38" s="38"/>
      <c r="B38" s="178"/>
      <c r="C38" s="201"/>
      <c r="D38" s="202"/>
      <c r="E38" s="234"/>
      <c r="F38" s="235"/>
      <c r="G38" s="235"/>
      <c r="H38" s="235"/>
      <c r="I38" s="235"/>
      <c r="J38" s="235"/>
      <c r="K38" s="235"/>
      <c r="L38" s="235"/>
      <c r="M38" s="235"/>
      <c r="N38" s="235"/>
      <c r="O38" s="235"/>
      <c r="P38" s="236"/>
      <c r="Q38" s="12"/>
    </row>
    <row r="39" spans="1:17" ht="15" customHeight="1" x14ac:dyDescent="0.25">
      <c r="A39" s="38"/>
      <c r="B39" s="178"/>
      <c r="C39" s="201"/>
      <c r="D39" s="202"/>
      <c r="E39" s="234"/>
      <c r="F39" s="235"/>
      <c r="G39" s="235"/>
      <c r="H39" s="235"/>
      <c r="I39" s="235"/>
      <c r="J39" s="235"/>
      <c r="K39" s="235"/>
      <c r="L39" s="235"/>
      <c r="M39" s="235"/>
      <c r="N39" s="235"/>
      <c r="O39" s="235"/>
      <c r="P39" s="236"/>
      <c r="Q39" s="12"/>
    </row>
    <row r="40" spans="1:17" ht="15" customHeight="1" x14ac:dyDescent="0.25">
      <c r="A40" s="38"/>
      <c r="B40" s="178"/>
      <c r="C40" s="201"/>
      <c r="D40" s="202"/>
      <c r="E40" s="234"/>
      <c r="F40" s="235"/>
      <c r="G40" s="235"/>
      <c r="H40" s="235"/>
      <c r="I40" s="235"/>
      <c r="J40" s="235"/>
      <c r="K40" s="235"/>
      <c r="L40" s="235"/>
      <c r="M40" s="235"/>
      <c r="N40" s="235"/>
      <c r="O40" s="235"/>
      <c r="P40" s="236"/>
      <c r="Q40" s="12"/>
    </row>
    <row r="41" spans="1:17" ht="15" customHeight="1" x14ac:dyDescent="0.25">
      <c r="A41" s="38"/>
      <c r="B41" s="178"/>
      <c r="C41" s="203"/>
      <c r="D41" s="184"/>
      <c r="E41" s="234"/>
      <c r="F41" s="235"/>
      <c r="G41" s="235"/>
      <c r="H41" s="235"/>
      <c r="I41" s="235"/>
      <c r="J41" s="235"/>
      <c r="K41" s="235"/>
      <c r="L41" s="235"/>
      <c r="M41" s="235"/>
      <c r="N41" s="235"/>
      <c r="O41" s="235"/>
      <c r="P41" s="236"/>
      <c r="Q41" s="12"/>
    </row>
    <row r="42" spans="1:17" ht="15" customHeight="1" x14ac:dyDescent="0.25">
      <c r="A42" s="38"/>
      <c r="B42" s="178"/>
      <c r="C42" s="203"/>
      <c r="D42" s="184"/>
      <c r="E42" s="234"/>
      <c r="F42" s="235"/>
      <c r="G42" s="235"/>
      <c r="H42" s="235"/>
      <c r="I42" s="235"/>
      <c r="J42" s="235"/>
      <c r="K42" s="235"/>
      <c r="L42" s="235"/>
      <c r="M42" s="235"/>
      <c r="N42" s="235"/>
      <c r="O42" s="235"/>
      <c r="P42" s="236"/>
      <c r="Q42" s="12"/>
    </row>
    <row r="43" spans="1:17" ht="15" customHeight="1" x14ac:dyDescent="0.25">
      <c r="A43" s="38"/>
      <c r="B43" s="178"/>
      <c r="C43" s="203"/>
      <c r="D43" s="184"/>
      <c r="E43" s="234"/>
      <c r="F43" s="235"/>
      <c r="G43" s="235"/>
      <c r="H43" s="235"/>
      <c r="I43" s="235"/>
      <c r="J43" s="235"/>
      <c r="K43" s="235"/>
      <c r="L43" s="235"/>
      <c r="M43" s="235"/>
      <c r="N43" s="235"/>
      <c r="O43" s="235"/>
      <c r="P43" s="236"/>
      <c r="Q43" s="12"/>
    </row>
    <row r="44" spans="1:17" ht="15" customHeight="1" x14ac:dyDescent="0.25">
      <c r="A44" s="38"/>
      <c r="B44" s="178"/>
      <c r="C44" s="203"/>
      <c r="D44" s="184"/>
      <c r="E44" s="234"/>
      <c r="F44" s="235"/>
      <c r="G44" s="235"/>
      <c r="H44" s="235"/>
      <c r="I44" s="235"/>
      <c r="J44" s="235"/>
      <c r="K44" s="235"/>
      <c r="L44" s="235"/>
      <c r="M44" s="235"/>
      <c r="N44" s="235"/>
      <c r="O44" s="235"/>
      <c r="P44" s="236"/>
      <c r="Q44" s="12"/>
    </row>
    <row r="45" spans="1:17" ht="15" customHeight="1" x14ac:dyDescent="0.25">
      <c r="A45" s="38"/>
      <c r="B45" s="178"/>
      <c r="C45" s="203"/>
      <c r="D45" s="184"/>
      <c r="E45" s="234"/>
      <c r="F45" s="235"/>
      <c r="G45" s="235"/>
      <c r="H45" s="235"/>
      <c r="I45" s="235"/>
      <c r="J45" s="235"/>
      <c r="K45" s="235"/>
      <c r="L45" s="235"/>
      <c r="M45" s="235"/>
      <c r="N45" s="235"/>
      <c r="O45" s="235"/>
      <c r="P45" s="236"/>
      <c r="Q45" s="12"/>
    </row>
    <row r="46" spans="1:17" ht="15" customHeight="1" thickBot="1" x14ac:dyDescent="0.3">
      <c r="A46" s="38"/>
      <c r="B46" s="178"/>
      <c r="C46" s="204"/>
      <c r="D46" s="193"/>
      <c r="E46" s="234"/>
      <c r="F46" s="235"/>
      <c r="G46" s="235"/>
      <c r="H46" s="235"/>
      <c r="I46" s="235"/>
      <c r="J46" s="235"/>
      <c r="K46" s="235"/>
      <c r="L46" s="235"/>
      <c r="M46" s="235"/>
      <c r="N46" s="235"/>
      <c r="O46" s="235"/>
      <c r="P46" s="236"/>
      <c r="Q46" s="12"/>
    </row>
    <row r="47" spans="1:17" ht="6" customHeight="1" thickBot="1" x14ac:dyDescent="0.3">
      <c r="A47" s="38"/>
      <c r="B47" s="52"/>
      <c r="C47" s="53"/>
      <c r="D47" s="53"/>
      <c r="E47" s="237"/>
      <c r="F47" s="237"/>
      <c r="G47" s="237"/>
      <c r="H47" s="237"/>
      <c r="I47" s="237"/>
      <c r="J47" s="237"/>
      <c r="K47" s="237"/>
      <c r="L47" s="237"/>
      <c r="M47" s="237"/>
      <c r="N47" s="237"/>
      <c r="O47" s="237"/>
      <c r="P47" s="237"/>
      <c r="Q47" s="54"/>
    </row>
  </sheetData>
  <sheetProtection sheet="1" objects="1" scenarios="1" formatRows="0" selectLockedCells="1"/>
  <mergeCells count="32">
    <mergeCell ref="K7:L7"/>
    <mergeCell ref="C2:D2"/>
    <mergeCell ref="E2:I2"/>
    <mergeCell ref="N2:O2"/>
    <mergeCell ref="C5:E5"/>
    <mergeCell ref="F5:H5"/>
    <mergeCell ref="K5:L5"/>
    <mergeCell ref="N5:O5"/>
    <mergeCell ref="K6:L6"/>
    <mergeCell ref="C7:I7"/>
    <mergeCell ref="N6:O6"/>
    <mergeCell ref="E44:P44"/>
    <mergeCell ref="E45:P45"/>
    <mergeCell ref="E46:P46"/>
    <mergeCell ref="E47:P47"/>
    <mergeCell ref="C6:G6"/>
    <mergeCell ref="M7:P7"/>
    <mergeCell ref="E29:P29"/>
    <mergeCell ref="E30:P30"/>
    <mergeCell ref="E42:P42"/>
    <mergeCell ref="E43:P43"/>
    <mergeCell ref="E41:P41"/>
    <mergeCell ref="E31:P31"/>
    <mergeCell ref="E32:P32"/>
    <mergeCell ref="E33:P33"/>
    <mergeCell ref="E34:P34"/>
    <mergeCell ref="E35:P35"/>
    <mergeCell ref="E36:P36"/>
    <mergeCell ref="E37:P37"/>
    <mergeCell ref="E38:P38"/>
    <mergeCell ref="E39:P39"/>
    <mergeCell ref="E40:P40"/>
  </mergeCells>
  <dataValidations count="3">
    <dataValidation type="list" allowBlank="1" showInputMessage="1" showErrorMessage="1" sqref="P6 J6:J7 H6">
      <formula1>Colocate</formula1>
    </dataValidation>
    <dataValidation type="list" allowBlank="1" showInputMessage="1" showErrorMessage="1" sqref="J10:J27">
      <formula1>rateincludes</formula1>
    </dataValidation>
    <dataValidation type="list" allowBlank="1" showErrorMessage="1" promptTitle="Co-Locate" sqref="E10:E27">
      <formula1>Colocate</formula1>
    </dataValidation>
  </dataValidations>
  <printOptions horizontalCentered="1"/>
  <pageMargins left="0.25" right="0.25" top="1.28" bottom="0.2" header="0.3" footer="0.3"/>
  <pageSetup scale="74" orientation="landscape" r:id="rId1"/>
  <headerFooter>
    <oddHeader>&amp;L&amp;G&amp;CSTATE OF FLORIDA
&amp;22DEPARTMENT OF MANAGEMENT SERVICES&amp;11
&amp;18Agency Co-Location County Summary&amp;R&amp;12Prepared on &amp;D</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7"/>
  <sheetViews>
    <sheetView showGridLines="0" workbookViewId="0">
      <selection activeCell="V15" sqref="V15"/>
    </sheetView>
  </sheetViews>
  <sheetFormatPr defaultRowHeight="15" x14ac:dyDescent="0.25"/>
  <cols>
    <col min="1" max="1" width="1.7109375" style="6" customWidth="1"/>
    <col min="2" max="2" width="0.85546875" style="6" customWidth="1"/>
    <col min="3" max="3" width="6.7109375" style="6" customWidth="1"/>
    <col min="4" max="4" width="8.7109375" style="6" customWidth="1"/>
    <col min="5" max="5" width="9.85546875" style="6" customWidth="1"/>
    <col min="6" max="6" width="8.7109375" style="6" customWidth="1"/>
    <col min="7" max="7" width="12.7109375" style="6" customWidth="1"/>
    <col min="8" max="8" width="8.7109375" style="6" customWidth="1"/>
    <col min="9" max="9" width="13.7109375" style="6" customWidth="1"/>
    <col min="10" max="10" width="14.7109375" style="6" customWidth="1"/>
    <col min="11" max="11" width="12.7109375" style="6" customWidth="1"/>
    <col min="12" max="12" width="10.42578125" style="6" customWidth="1"/>
    <col min="13" max="14" width="11.140625" style="6" customWidth="1"/>
    <col min="15" max="15" width="14.28515625" style="6" customWidth="1"/>
    <col min="16" max="16" width="12" style="6" customWidth="1"/>
    <col min="17" max="17" width="0.85546875" style="6" customWidth="1"/>
    <col min="18" max="16384" width="9.140625" style="6"/>
  </cols>
  <sheetData>
    <row r="1" spans="1:22" ht="12" customHeight="1" thickBot="1" x14ac:dyDescent="0.3"/>
    <row r="2" spans="1:22" ht="16.5" thickBot="1" x14ac:dyDescent="0.3">
      <c r="A2" s="38"/>
      <c r="B2" s="170"/>
      <c r="C2" s="259" t="s">
        <v>124</v>
      </c>
      <c r="D2" s="260"/>
      <c r="E2" s="261" t="s">
        <v>217</v>
      </c>
      <c r="F2" s="262"/>
      <c r="G2" s="262"/>
      <c r="H2" s="262"/>
      <c r="I2" s="263"/>
      <c r="J2" s="205"/>
      <c r="K2" s="206"/>
      <c r="L2" s="206"/>
      <c r="M2" s="140" t="s">
        <v>125</v>
      </c>
      <c r="N2" s="261" t="s">
        <v>215</v>
      </c>
      <c r="O2" s="263"/>
      <c r="P2" s="205"/>
      <c r="Q2" s="171"/>
    </row>
    <row r="3" spans="1:22" ht="5.25" customHeight="1" thickBot="1" x14ac:dyDescent="0.3">
      <c r="A3" s="38"/>
      <c r="B3" s="38"/>
      <c r="C3" s="172"/>
      <c r="D3" s="173"/>
      <c r="E3" s="173"/>
      <c r="F3" s="173"/>
      <c r="G3" s="173"/>
      <c r="H3" s="173"/>
      <c r="I3" s="174"/>
      <c r="J3" s="175"/>
      <c r="K3" s="175"/>
      <c r="L3" s="173"/>
      <c r="M3" s="174"/>
      <c r="N3" s="174"/>
      <c r="O3" s="174"/>
      <c r="P3" s="172"/>
      <c r="Q3" s="38"/>
    </row>
    <row r="4" spans="1:22" ht="6" customHeight="1" thickBot="1" x14ac:dyDescent="0.3">
      <c r="A4" s="38"/>
      <c r="B4" s="176"/>
      <c r="C4" s="49"/>
      <c r="D4" s="49"/>
      <c r="E4" s="49"/>
      <c r="F4" s="49"/>
      <c r="G4" s="49"/>
      <c r="H4" s="49"/>
      <c r="I4" s="49"/>
      <c r="J4" s="49"/>
      <c r="K4" s="49"/>
      <c r="L4" s="49"/>
      <c r="M4" s="49"/>
      <c r="N4" s="49"/>
      <c r="O4" s="49"/>
      <c r="P4" s="49"/>
      <c r="Q4" s="177"/>
    </row>
    <row r="5" spans="1:22" ht="15.75" thickBot="1" x14ac:dyDescent="0.3">
      <c r="A5" s="38"/>
      <c r="B5" s="178"/>
      <c r="C5" s="238" t="s">
        <v>87</v>
      </c>
      <c r="D5" s="239"/>
      <c r="E5" s="258"/>
      <c r="F5" s="264" t="s">
        <v>216</v>
      </c>
      <c r="G5" s="265"/>
      <c r="H5" s="266"/>
      <c r="I5" s="207" t="s">
        <v>163</v>
      </c>
      <c r="J5" s="179">
        <v>41000</v>
      </c>
      <c r="K5" s="238" t="s">
        <v>86</v>
      </c>
      <c r="L5" s="258"/>
      <c r="M5" s="180">
        <v>7</v>
      </c>
      <c r="N5" s="267" t="s">
        <v>197</v>
      </c>
      <c r="O5" s="268"/>
      <c r="P5" s="181">
        <v>32</v>
      </c>
      <c r="Q5" s="12"/>
    </row>
    <row r="6" spans="1:22" ht="15.75" thickBot="1" x14ac:dyDescent="0.3">
      <c r="A6" s="38"/>
      <c r="B6" s="178"/>
      <c r="C6" s="238" t="s">
        <v>132</v>
      </c>
      <c r="D6" s="239"/>
      <c r="E6" s="239"/>
      <c r="F6" s="239"/>
      <c r="G6" s="239"/>
      <c r="H6" s="182" t="s">
        <v>126</v>
      </c>
      <c r="I6" s="208" t="s">
        <v>165</v>
      </c>
      <c r="J6" s="182" t="s">
        <v>126</v>
      </c>
      <c r="K6" s="238" t="s">
        <v>191</v>
      </c>
      <c r="L6" s="258"/>
      <c r="M6" s="182">
        <v>0</v>
      </c>
      <c r="N6" s="238" t="s">
        <v>88</v>
      </c>
      <c r="O6" s="258"/>
      <c r="P6" s="182" t="s">
        <v>126</v>
      </c>
      <c r="Q6" s="12"/>
    </row>
    <row r="7" spans="1:22" ht="15.75" thickBot="1" x14ac:dyDescent="0.3">
      <c r="A7" s="38"/>
      <c r="B7" s="178"/>
      <c r="C7" s="238" t="s">
        <v>89</v>
      </c>
      <c r="D7" s="239"/>
      <c r="E7" s="239"/>
      <c r="F7" s="239"/>
      <c r="G7" s="239"/>
      <c r="H7" s="239"/>
      <c r="I7" s="258"/>
      <c r="J7" s="183" t="s">
        <v>126</v>
      </c>
      <c r="K7" s="238" t="s">
        <v>190</v>
      </c>
      <c r="L7" s="258"/>
      <c r="M7" s="240" t="s">
        <v>164</v>
      </c>
      <c r="N7" s="241"/>
      <c r="O7" s="241"/>
      <c r="P7" s="242"/>
      <c r="Q7" s="12"/>
    </row>
    <row r="8" spans="1:22" ht="15" customHeight="1" thickBot="1" x14ac:dyDescent="0.3">
      <c r="A8" s="38"/>
      <c r="B8" s="178"/>
      <c r="C8" s="98"/>
      <c r="D8" s="98"/>
      <c r="E8" s="98"/>
      <c r="F8" s="98"/>
      <c r="G8" s="98"/>
      <c r="H8" s="98"/>
      <c r="I8" s="98"/>
      <c r="J8" s="98"/>
      <c r="K8" s="98"/>
      <c r="L8" s="98"/>
      <c r="M8" s="98"/>
      <c r="N8" s="98"/>
      <c r="O8" s="98"/>
      <c r="P8" s="98"/>
      <c r="Q8" s="12"/>
    </row>
    <row r="9" spans="1:22" ht="39" customHeight="1" thickBot="1" x14ac:dyDescent="0.3">
      <c r="A9" s="38"/>
      <c r="B9" s="178"/>
      <c r="C9" s="227" t="s">
        <v>0</v>
      </c>
      <c r="D9" s="228" t="s">
        <v>192</v>
      </c>
      <c r="E9" s="227" t="s">
        <v>203</v>
      </c>
      <c r="F9" s="228" t="s">
        <v>85</v>
      </c>
      <c r="G9" s="227" t="s">
        <v>17</v>
      </c>
      <c r="H9" s="228" t="s">
        <v>18</v>
      </c>
      <c r="I9" s="227" t="s">
        <v>193</v>
      </c>
      <c r="J9" s="228" t="s">
        <v>194</v>
      </c>
      <c r="K9" s="227" t="s">
        <v>21</v>
      </c>
      <c r="L9" s="229" t="s">
        <v>200</v>
      </c>
      <c r="M9" s="230" t="s">
        <v>201</v>
      </c>
      <c r="N9" s="229" t="s">
        <v>202</v>
      </c>
      <c r="O9" s="231" t="s">
        <v>195</v>
      </c>
      <c r="P9" s="230" t="s">
        <v>196</v>
      </c>
      <c r="Q9" s="12"/>
    </row>
    <row r="10" spans="1:22" ht="15" customHeight="1" x14ac:dyDescent="0.25">
      <c r="A10" s="38"/>
      <c r="B10" s="178"/>
      <c r="C10" s="216" t="s">
        <v>36</v>
      </c>
      <c r="D10" s="217">
        <v>6400174</v>
      </c>
      <c r="E10" s="202" t="s">
        <v>126</v>
      </c>
      <c r="F10" s="217">
        <v>1</v>
      </c>
      <c r="G10" s="218">
        <v>41394</v>
      </c>
      <c r="H10" s="219">
        <v>4159</v>
      </c>
      <c r="I10" s="220">
        <v>17.399999999999999</v>
      </c>
      <c r="J10" s="221" t="s">
        <v>128</v>
      </c>
      <c r="K10" s="220">
        <f>I10*H10</f>
        <v>72366.599999999991</v>
      </c>
      <c r="L10" s="222">
        <v>18</v>
      </c>
      <c r="M10" s="223"/>
      <c r="N10" s="224"/>
      <c r="O10" s="225"/>
      <c r="P10" s="226"/>
      <c r="Q10" s="12"/>
    </row>
    <row r="11" spans="1:22" ht="15" customHeight="1" x14ac:dyDescent="0.25">
      <c r="A11" s="38"/>
      <c r="B11" s="178"/>
      <c r="C11" s="210" t="s">
        <v>51</v>
      </c>
      <c r="D11" s="211">
        <v>9646206</v>
      </c>
      <c r="E11" s="184" t="s">
        <v>127</v>
      </c>
      <c r="F11" s="211" t="s">
        <v>114</v>
      </c>
      <c r="G11" s="212">
        <v>55153</v>
      </c>
      <c r="H11" s="213">
        <v>8521</v>
      </c>
      <c r="I11" s="214">
        <v>5.1100000000000003</v>
      </c>
      <c r="J11" s="215" t="s">
        <v>162</v>
      </c>
      <c r="K11" s="214">
        <f>I11*H11</f>
        <v>43542.310000000005</v>
      </c>
      <c r="L11" s="186">
        <v>0</v>
      </c>
      <c r="M11" s="184"/>
      <c r="N11" s="186"/>
      <c r="O11" s="191"/>
      <c r="P11" s="184"/>
      <c r="Q11" s="12"/>
    </row>
    <row r="12" spans="1:22" ht="15" customHeight="1" x14ac:dyDescent="0.25">
      <c r="A12" s="38"/>
      <c r="B12" s="178"/>
      <c r="C12" s="210" t="s">
        <v>51</v>
      </c>
      <c r="D12" s="211">
        <v>9646205</v>
      </c>
      <c r="E12" s="184" t="s">
        <v>126</v>
      </c>
      <c r="F12" s="211">
        <v>1</v>
      </c>
      <c r="G12" s="212">
        <v>55153</v>
      </c>
      <c r="H12" s="213">
        <v>10362</v>
      </c>
      <c r="I12" s="214">
        <v>17.18</v>
      </c>
      <c r="J12" s="215" t="s">
        <v>128</v>
      </c>
      <c r="K12" s="214">
        <f>I12*H12</f>
        <v>178019.16</v>
      </c>
      <c r="L12" s="186">
        <v>69</v>
      </c>
      <c r="M12" s="184"/>
      <c r="N12" s="186"/>
      <c r="O12" s="191"/>
      <c r="P12" s="184"/>
      <c r="Q12" s="12"/>
    </row>
    <row r="13" spans="1:22" ht="15" customHeight="1" x14ac:dyDescent="0.25">
      <c r="A13" s="38"/>
      <c r="B13" s="178"/>
      <c r="C13" s="210" t="s">
        <v>36</v>
      </c>
      <c r="D13" s="211">
        <v>6400323</v>
      </c>
      <c r="E13" s="184" t="s">
        <v>126</v>
      </c>
      <c r="F13" s="211">
        <v>2</v>
      </c>
      <c r="G13" s="212">
        <v>42063</v>
      </c>
      <c r="H13" s="213">
        <v>1204</v>
      </c>
      <c r="I13" s="214">
        <v>15</v>
      </c>
      <c r="J13" s="215" t="s">
        <v>130</v>
      </c>
      <c r="K13" s="214">
        <f t="shared" ref="K13:K16" si="0">I13*H13</f>
        <v>18060</v>
      </c>
      <c r="L13" s="186">
        <v>6</v>
      </c>
      <c r="M13" s="184"/>
      <c r="N13" s="186"/>
      <c r="O13" s="191"/>
      <c r="P13" s="184"/>
      <c r="Q13" s="12"/>
    </row>
    <row r="14" spans="1:22" ht="15" customHeight="1" x14ac:dyDescent="0.25">
      <c r="A14" s="38"/>
      <c r="B14" s="178"/>
      <c r="C14" s="210" t="s">
        <v>51</v>
      </c>
      <c r="D14" s="211">
        <v>9648417</v>
      </c>
      <c r="E14" s="184" t="s">
        <v>126</v>
      </c>
      <c r="F14" s="211">
        <v>2</v>
      </c>
      <c r="G14" s="212">
        <v>55153</v>
      </c>
      <c r="H14" s="213">
        <v>150</v>
      </c>
      <c r="I14" s="214">
        <v>17.18</v>
      </c>
      <c r="J14" s="215" t="s">
        <v>128</v>
      </c>
      <c r="K14" s="214">
        <f t="shared" si="0"/>
        <v>2577</v>
      </c>
      <c r="L14" s="186">
        <v>1</v>
      </c>
      <c r="M14" s="184"/>
      <c r="N14" s="186"/>
      <c r="O14" s="191"/>
      <c r="P14" s="184"/>
      <c r="Q14" s="12"/>
      <c r="V14" s="192"/>
    </row>
    <row r="15" spans="1:22" ht="15" customHeight="1" x14ac:dyDescent="0.25">
      <c r="A15" s="38"/>
      <c r="B15" s="178"/>
      <c r="C15" s="210" t="s">
        <v>36</v>
      </c>
      <c r="D15" s="211">
        <v>6400374</v>
      </c>
      <c r="E15" s="184" t="s">
        <v>127</v>
      </c>
      <c r="F15" s="211" t="s">
        <v>114</v>
      </c>
      <c r="G15" s="212">
        <v>41759</v>
      </c>
      <c r="H15" s="213">
        <v>593</v>
      </c>
      <c r="I15" s="214">
        <v>5.4</v>
      </c>
      <c r="J15" s="215" t="s">
        <v>162</v>
      </c>
      <c r="K15" s="214">
        <f t="shared" si="0"/>
        <v>3202.2000000000003</v>
      </c>
      <c r="L15" s="186">
        <v>2</v>
      </c>
      <c r="M15" s="184"/>
      <c r="N15" s="186"/>
      <c r="O15" s="191"/>
      <c r="P15" s="184"/>
      <c r="Q15" s="12"/>
    </row>
    <row r="16" spans="1:22" ht="15" customHeight="1" x14ac:dyDescent="0.25">
      <c r="A16" s="38"/>
      <c r="B16" s="178"/>
      <c r="C16" s="210" t="s">
        <v>36</v>
      </c>
      <c r="D16" s="211">
        <v>6400277</v>
      </c>
      <c r="E16" s="184" t="s">
        <v>126</v>
      </c>
      <c r="F16" s="211">
        <v>1</v>
      </c>
      <c r="G16" s="212">
        <v>42643</v>
      </c>
      <c r="H16" s="213">
        <v>32578</v>
      </c>
      <c r="I16" s="214">
        <v>22.36</v>
      </c>
      <c r="J16" s="215" t="s">
        <v>128</v>
      </c>
      <c r="K16" s="214">
        <f t="shared" si="0"/>
        <v>728444.08</v>
      </c>
      <c r="L16" s="186">
        <v>144</v>
      </c>
      <c r="M16" s="184"/>
      <c r="N16" s="186"/>
      <c r="O16" s="191"/>
      <c r="P16" s="184"/>
      <c r="Q16" s="12"/>
    </row>
    <row r="17" spans="1:17" x14ac:dyDescent="0.25">
      <c r="A17" s="38"/>
      <c r="B17" s="178"/>
      <c r="C17" s="184"/>
      <c r="D17" s="185"/>
      <c r="E17" s="184"/>
      <c r="F17" s="186"/>
      <c r="G17" s="187"/>
      <c r="H17" s="188"/>
      <c r="I17" s="189"/>
      <c r="J17" s="190"/>
      <c r="K17" s="189"/>
      <c r="L17" s="186"/>
      <c r="M17" s="184"/>
      <c r="N17" s="186"/>
      <c r="O17" s="191"/>
      <c r="P17" s="184"/>
      <c r="Q17" s="12"/>
    </row>
    <row r="18" spans="1:17" x14ac:dyDescent="0.25">
      <c r="A18" s="38"/>
      <c r="B18" s="178"/>
      <c r="C18" s="184"/>
      <c r="D18" s="185"/>
      <c r="E18" s="184"/>
      <c r="F18" s="186"/>
      <c r="G18" s="187"/>
      <c r="H18" s="188"/>
      <c r="I18" s="189"/>
      <c r="J18" s="190"/>
      <c r="K18" s="189"/>
      <c r="L18" s="186"/>
      <c r="M18" s="184"/>
      <c r="N18" s="186"/>
      <c r="O18" s="191"/>
      <c r="P18" s="184"/>
      <c r="Q18" s="12"/>
    </row>
    <row r="19" spans="1:17" x14ac:dyDescent="0.25">
      <c r="A19" s="38"/>
      <c r="B19" s="178"/>
      <c r="C19" s="184"/>
      <c r="D19" s="185"/>
      <c r="E19" s="184"/>
      <c r="F19" s="186"/>
      <c r="G19" s="187"/>
      <c r="H19" s="188"/>
      <c r="I19" s="189"/>
      <c r="J19" s="190"/>
      <c r="K19" s="189"/>
      <c r="L19" s="186"/>
      <c r="M19" s="184"/>
      <c r="N19" s="186"/>
      <c r="O19" s="191"/>
      <c r="P19" s="184"/>
      <c r="Q19" s="12"/>
    </row>
    <row r="20" spans="1:17" x14ac:dyDescent="0.25">
      <c r="A20" s="38"/>
      <c r="B20" s="178"/>
      <c r="C20" s="184"/>
      <c r="D20" s="185"/>
      <c r="E20" s="184"/>
      <c r="F20" s="186"/>
      <c r="G20" s="187"/>
      <c r="H20" s="188"/>
      <c r="I20" s="189"/>
      <c r="J20" s="190"/>
      <c r="K20" s="189"/>
      <c r="L20" s="186"/>
      <c r="M20" s="184"/>
      <c r="N20" s="186"/>
      <c r="O20" s="191"/>
      <c r="P20" s="184"/>
      <c r="Q20" s="12"/>
    </row>
    <row r="21" spans="1:17" x14ac:dyDescent="0.25">
      <c r="A21" s="38"/>
      <c r="B21" s="178"/>
      <c r="C21" s="184"/>
      <c r="D21" s="185"/>
      <c r="E21" s="184"/>
      <c r="F21" s="186"/>
      <c r="G21" s="187"/>
      <c r="H21" s="188"/>
      <c r="I21" s="189"/>
      <c r="J21" s="190"/>
      <c r="K21" s="189"/>
      <c r="L21" s="186"/>
      <c r="M21" s="184"/>
      <c r="N21" s="186"/>
      <c r="O21" s="191"/>
      <c r="P21" s="184"/>
      <c r="Q21" s="12"/>
    </row>
    <row r="22" spans="1:17" x14ac:dyDescent="0.25">
      <c r="A22" s="38"/>
      <c r="B22" s="178"/>
      <c r="C22" s="184"/>
      <c r="D22" s="185"/>
      <c r="E22" s="184"/>
      <c r="F22" s="186"/>
      <c r="G22" s="187"/>
      <c r="H22" s="188"/>
      <c r="I22" s="189"/>
      <c r="J22" s="190"/>
      <c r="K22" s="189"/>
      <c r="L22" s="186"/>
      <c r="M22" s="184"/>
      <c r="N22" s="186"/>
      <c r="O22" s="191"/>
      <c r="P22" s="184"/>
      <c r="Q22" s="12"/>
    </row>
    <row r="23" spans="1:17" x14ac:dyDescent="0.25">
      <c r="A23" s="38"/>
      <c r="B23" s="178"/>
      <c r="C23" s="184"/>
      <c r="D23" s="185"/>
      <c r="E23" s="184"/>
      <c r="F23" s="186"/>
      <c r="G23" s="187"/>
      <c r="H23" s="188"/>
      <c r="I23" s="189"/>
      <c r="J23" s="190"/>
      <c r="K23" s="189"/>
      <c r="L23" s="186"/>
      <c r="M23" s="184"/>
      <c r="N23" s="186"/>
      <c r="O23" s="191"/>
      <c r="P23" s="184"/>
      <c r="Q23" s="12"/>
    </row>
    <row r="24" spans="1:17" x14ac:dyDescent="0.25">
      <c r="A24" s="38"/>
      <c r="B24" s="178"/>
      <c r="C24" s="184"/>
      <c r="D24" s="185"/>
      <c r="E24" s="184"/>
      <c r="F24" s="186"/>
      <c r="G24" s="187"/>
      <c r="H24" s="188"/>
      <c r="I24" s="189"/>
      <c r="J24" s="190"/>
      <c r="K24" s="189"/>
      <c r="L24" s="186"/>
      <c r="M24" s="184"/>
      <c r="N24" s="186"/>
      <c r="O24" s="191"/>
      <c r="P24" s="184"/>
      <c r="Q24" s="12"/>
    </row>
    <row r="25" spans="1:17" x14ac:dyDescent="0.25">
      <c r="A25" s="38"/>
      <c r="B25" s="178"/>
      <c r="C25" s="184"/>
      <c r="D25" s="185"/>
      <c r="E25" s="184"/>
      <c r="F25" s="186"/>
      <c r="G25" s="187"/>
      <c r="H25" s="188"/>
      <c r="I25" s="189"/>
      <c r="J25" s="190"/>
      <c r="K25" s="189"/>
      <c r="L25" s="186"/>
      <c r="M25" s="184"/>
      <c r="N25" s="186"/>
      <c r="O25" s="191"/>
      <c r="P25" s="184"/>
      <c r="Q25" s="12"/>
    </row>
    <row r="26" spans="1:17" x14ac:dyDescent="0.25">
      <c r="A26" s="38"/>
      <c r="B26" s="178"/>
      <c r="C26" s="184"/>
      <c r="D26" s="185"/>
      <c r="E26" s="184"/>
      <c r="F26" s="186"/>
      <c r="G26" s="187"/>
      <c r="H26" s="188"/>
      <c r="I26" s="189"/>
      <c r="J26" s="190"/>
      <c r="K26" s="189"/>
      <c r="L26" s="186"/>
      <c r="M26" s="184"/>
      <c r="N26" s="186"/>
      <c r="O26" s="191"/>
      <c r="P26" s="184"/>
      <c r="Q26" s="12"/>
    </row>
    <row r="27" spans="1:17" ht="15.75" thickBot="1" x14ac:dyDescent="0.3">
      <c r="A27" s="38"/>
      <c r="B27" s="178"/>
      <c r="C27" s="193"/>
      <c r="D27" s="194"/>
      <c r="E27" s="193"/>
      <c r="F27" s="195"/>
      <c r="G27" s="196"/>
      <c r="H27" s="197"/>
      <c r="I27" s="198"/>
      <c r="J27" s="199"/>
      <c r="K27" s="198"/>
      <c r="L27" s="195"/>
      <c r="M27" s="193"/>
      <c r="N27" s="195"/>
      <c r="O27" s="200"/>
      <c r="P27" s="193"/>
      <c r="Q27" s="12"/>
    </row>
    <row r="28" spans="1:17" ht="15.75" thickBot="1" x14ac:dyDescent="0.3">
      <c r="A28" s="38"/>
      <c r="B28" s="178"/>
      <c r="C28" s="209"/>
      <c r="D28" s="209"/>
      <c r="E28" s="209"/>
      <c r="F28" s="209"/>
      <c r="G28" s="209"/>
      <c r="H28" s="209"/>
      <c r="I28" s="209"/>
      <c r="J28" s="209"/>
      <c r="K28" s="209"/>
      <c r="L28" s="209"/>
      <c r="M28" s="209"/>
      <c r="N28" s="209"/>
      <c r="O28" s="209"/>
      <c r="P28" s="209"/>
      <c r="Q28" s="12"/>
    </row>
    <row r="29" spans="1:17" ht="39" customHeight="1" thickBot="1" x14ac:dyDescent="0.3">
      <c r="A29" s="38"/>
      <c r="B29" s="178"/>
      <c r="C29" s="227" t="s">
        <v>199</v>
      </c>
      <c r="D29" s="233" t="s">
        <v>192</v>
      </c>
      <c r="E29" s="243" t="s">
        <v>198</v>
      </c>
      <c r="F29" s="244"/>
      <c r="G29" s="244"/>
      <c r="H29" s="244"/>
      <c r="I29" s="244"/>
      <c r="J29" s="244"/>
      <c r="K29" s="244"/>
      <c r="L29" s="244"/>
      <c r="M29" s="244"/>
      <c r="N29" s="244"/>
      <c r="O29" s="244"/>
      <c r="P29" s="245"/>
      <c r="Q29" s="12"/>
    </row>
    <row r="30" spans="1:17" x14ac:dyDescent="0.25">
      <c r="A30" s="38"/>
      <c r="B30" s="178"/>
      <c r="C30" s="201">
        <v>1</v>
      </c>
      <c r="D30" s="216">
        <v>6400174</v>
      </c>
      <c r="E30" s="246" t="s">
        <v>187</v>
      </c>
      <c r="F30" s="247"/>
      <c r="G30" s="247"/>
      <c r="H30" s="247"/>
      <c r="I30" s="247"/>
      <c r="J30" s="247"/>
      <c r="K30" s="247"/>
      <c r="L30" s="247"/>
      <c r="M30" s="247"/>
      <c r="N30" s="247"/>
      <c r="O30" s="247"/>
      <c r="P30" s="248"/>
      <c r="Q30" s="12"/>
    </row>
    <row r="31" spans="1:17" x14ac:dyDescent="0.25">
      <c r="A31" s="38"/>
      <c r="B31" s="178"/>
      <c r="C31" s="201">
        <v>1</v>
      </c>
      <c r="D31" s="210">
        <v>9646205</v>
      </c>
      <c r="E31" s="249" t="s">
        <v>160</v>
      </c>
      <c r="F31" s="250"/>
      <c r="G31" s="250"/>
      <c r="H31" s="250"/>
      <c r="I31" s="250"/>
      <c r="J31" s="250"/>
      <c r="K31" s="250"/>
      <c r="L31" s="250"/>
      <c r="M31" s="250"/>
      <c r="N31" s="250"/>
      <c r="O31" s="250"/>
      <c r="P31" s="251"/>
      <c r="Q31" s="12"/>
    </row>
    <row r="32" spans="1:17" x14ac:dyDescent="0.25">
      <c r="A32" s="38"/>
      <c r="B32" s="178"/>
      <c r="C32" s="201">
        <v>1</v>
      </c>
      <c r="D32" s="210">
        <v>6400277</v>
      </c>
      <c r="E32" s="252" t="s">
        <v>161</v>
      </c>
      <c r="F32" s="253"/>
      <c r="G32" s="253"/>
      <c r="H32" s="253"/>
      <c r="I32" s="253"/>
      <c r="J32" s="253"/>
      <c r="K32" s="253"/>
      <c r="L32" s="253"/>
      <c r="M32" s="253"/>
      <c r="N32" s="253"/>
      <c r="O32" s="253"/>
      <c r="P32" s="254"/>
      <c r="Q32" s="12"/>
    </row>
    <row r="33" spans="1:17" x14ac:dyDescent="0.25">
      <c r="A33" s="38"/>
      <c r="B33" s="178"/>
      <c r="C33" s="201">
        <v>2</v>
      </c>
      <c r="D33" s="210">
        <v>6400323</v>
      </c>
      <c r="E33" s="252" t="s">
        <v>188</v>
      </c>
      <c r="F33" s="253"/>
      <c r="G33" s="253"/>
      <c r="H33" s="253"/>
      <c r="I33" s="253"/>
      <c r="J33" s="253"/>
      <c r="K33" s="253"/>
      <c r="L33" s="253"/>
      <c r="M33" s="253"/>
      <c r="N33" s="253"/>
      <c r="O33" s="253"/>
      <c r="P33" s="254"/>
      <c r="Q33" s="12"/>
    </row>
    <row r="34" spans="1:17" x14ac:dyDescent="0.25">
      <c r="A34" s="38"/>
      <c r="B34" s="178"/>
      <c r="C34" s="201">
        <v>2</v>
      </c>
      <c r="D34" s="210">
        <v>9648417</v>
      </c>
      <c r="E34" s="252" t="s">
        <v>160</v>
      </c>
      <c r="F34" s="253"/>
      <c r="G34" s="253"/>
      <c r="H34" s="253"/>
      <c r="I34" s="253"/>
      <c r="J34" s="253"/>
      <c r="K34" s="253"/>
      <c r="L34" s="253"/>
      <c r="M34" s="253"/>
      <c r="N34" s="253"/>
      <c r="O34" s="253"/>
      <c r="P34" s="254"/>
      <c r="Q34" s="12"/>
    </row>
    <row r="35" spans="1:17" x14ac:dyDescent="0.25">
      <c r="A35" s="38"/>
      <c r="B35" s="178"/>
      <c r="C35" s="201"/>
      <c r="D35" s="210"/>
      <c r="E35" s="255"/>
      <c r="F35" s="256"/>
      <c r="G35" s="256"/>
      <c r="H35" s="256"/>
      <c r="I35" s="256"/>
      <c r="J35" s="256"/>
      <c r="K35" s="256"/>
      <c r="L35" s="256"/>
      <c r="M35" s="256"/>
      <c r="N35" s="256"/>
      <c r="O35" s="256"/>
      <c r="P35" s="257"/>
      <c r="Q35" s="12"/>
    </row>
    <row r="36" spans="1:17" x14ac:dyDescent="0.25">
      <c r="A36" s="38"/>
      <c r="B36" s="178"/>
      <c r="C36" s="201"/>
      <c r="D36" s="202"/>
      <c r="E36" s="234"/>
      <c r="F36" s="235"/>
      <c r="G36" s="235"/>
      <c r="H36" s="235"/>
      <c r="I36" s="235"/>
      <c r="J36" s="235"/>
      <c r="K36" s="235"/>
      <c r="L36" s="235"/>
      <c r="M36" s="235"/>
      <c r="N36" s="235"/>
      <c r="O36" s="235"/>
      <c r="P36" s="236"/>
      <c r="Q36" s="12"/>
    </row>
    <row r="37" spans="1:17" x14ac:dyDescent="0.25">
      <c r="A37" s="38"/>
      <c r="B37" s="178"/>
      <c r="C37" s="201"/>
      <c r="D37" s="202"/>
      <c r="E37" s="234"/>
      <c r="F37" s="235"/>
      <c r="G37" s="235"/>
      <c r="H37" s="235"/>
      <c r="I37" s="235"/>
      <c r="J37" s="235"/>
      <c r="K37" s="235"/>
      <c r="L37" s="235"/>
      <c r="M37" s="235"/>
      <c r="N37" s="235"/>
      <c r="O37" s="235"/>
      <c r="P37" s="236"/>
      <c r="Q37" s="12"/>
    </row>
    <row r="38" spans="1:17" x14ac:dyDescent="0.25">
      <c r="A38" s="38"/>
      <c r="B38" s="178"/>
      <c r="C38" s="201"/>
      <c r="D38" s="202"/>
      <c r="E38" s="234"/>
      <c r="F38" s="235"/>
      <c r="G38" s="235"/>
      <c r="H38" s="235"/>
      <c r="I38" s="235"/>
      <c r="J38" s="235"/>
      <c r="K38" s="235"/>
      <c r="L38" s="235"/>
      <c r="M38" s="235"/>
      <c r="N38" s="235"/>
      <c r="O38" s="235"/>
      <c r="P38" s="236"/>
      <c r="Q38" s="12"/>
    </row>
    <row r="39" spans="1:17" x14ac:dyDescent="0.25">
      <c r="A39" s="38"/>
      <c r="B39" s="178"/>
      <c r="C39" s="201"/>
      <c r="D39" s="202"/>
      <c r="E39" s="234"/>
      <c r="F39" s="235"/>
      <c r="G39" s="235"/>
      <c r="H39" s="235"/>
      <c r="I39" s="235"/>
      <c r="J39" s="235"/>
      <c r="K39" s="235"/>
      <c r="L39" s="235"/>
      <c r="M39" s="235"/>
      <c r="N39" s="235"/>
      <c r="O39" s="235"/>
      <c r="P39" s="236"/>
      <c r="Q39" s="12"/>
    </row>
    <row r="40" spans="1:17" x14ac:dyDescent="0.25">
      <c r="A40" s="38"/>
      <c r="B40" s="178"/>
      <c r="C40" s="201"/>
      <c r="D40" s="202"/>
      <c r="E40" s="234"/>
      <c r="F40" s="235"/>
      <c r="G40" s="235"/>
      <c r="H40" s="235"/>
      <c r="I40" s="235"/>
      <c r="J40" s="235"/>
      <c r="K40" s="235"/>
      <c r="L40" s="235"/>
      <c r="M40" s="235"/>
      <c r="N40" s="235"/>
      <c r="O40" s="235"/>
      <c r="P40" s="236"/>
      <c r="Q40" s="12"/>
    </row>
    <row r="41" spans="1:17" x14ac:dyDescent="0.25">
      <c r="A41" s="38"/>
      <c r="B41" s="178"/>
      <c r="C41" s="203"/>
      <c r="D41" s="184"/>
      <c r="E41" s="234"/>
      <c r="F41" s="235"/>
      <c r="G41" s="235"/>
      <c r="H41" s="235"/>
      <c r="I41" s="235"/>
      <c r="J41" s="235"/>
      <c r="K41" s="235"/>
      <c r="L41" s="235"/>
      <c r="M41" s="235"/>
      <c r="N41" s="235"/>
      <c r="O41" s="235"/>
      <c r="P41" s="236"/>
      <c r="Q41" s="12"/>
    </row>
    <row r="42" spans="1:17" x14ac:dyDescent="0.25">
      <c r="A42" s="38"/>
      <c r="B42" s="178"/>
      <c r="C42" s="203"/>
      <c r="D42" s="184"/>
      <c r="E42" s="234"/>
      <c r="F42" s="235"/>
      <c r="G42" s="235"/>
      <c r="H42" s="235"/>
      <c r="I42" s="235"/>
      <c r="J42" s="235"/>
      <c r="K42" s="235"/>
      <c r="L42" s="235"/>
      <c r="M42" s="235"/>
      <c r="N42" s="235"/>
      <c r="O42" s="235"/>
      <c r="P42" s="236"/>
      <c r="Q42" s="12"/>
    </row>
    <row r="43" spans="1:17" x14ac:dyDescent="0.25">
      <c r="A43" s="38"/>
      <c r="B43" s="178"/>
      <c r="C43" s="203"/>
      <c r="D43" s="184"/>
      <c r="E43" s="234"/>
      <c r="F43" s="235"/>
      <c r="G43" s="235"/>
      <c r="H43" s="235"/>
      <c r="I43" s="235"/>
      <c r="J43" s="235"/>
      <c r="K43" s="235"/>
      <c r="L43" s="235"/>
      <c r="M43" s="235"/>
      <c r="N43" s="235"/>
      <c r="O43" s="235"/>
      <c r="P43" s="236"/>
      <c r="Q43" s="12"/>
    </row>
    <row r="44" spans="1:17" x14ac:dyDescent="0.25">
      <c r="A44" s="38"/>
      <c r="B44" s="178"/>
      <c r="C44" s="203"/>
      <c r="D44" s="184"/>
      <c r="E44" s="234"/>
      <c r="F44" s="235"/>
      <c r="G44" s="235"/>
      <c r="H44" s="235"/>
      <c r="I44" s="235"/>
      <c r="J44" s="235"/>
      <c r="K44" s="235"/>
      <c r="L44" s="235"/>
      <c r="M44" s="235"/>
      <c r="N44" s="235"/>
      <c r="O44" s="235"/>
      <c r="P44" s="236"/>
      <c r="Q44" s="12"/>
    </row>
    <row r="45" spans="1:17" x14ac:dyDescent="0.25">
      <c r="A45" s="38"/>
      <c r="B45" s="178"/>
      <c r="C45" s="203"/>
      <c r="D45" s="184"/>
      <c r="E45" s="234"/>
      <c r="F45" s="235"/>
      <c r="G45" s="235"/>
      <c r="H45" s="235"/>
      <c r="I45" s="235"/>
      <c r="J45" s="235"/>
      <c r="K45" s="235"/>
      <c r="L45" s="235"/>
      <c r="M45" s="235"/>
      <c r="N45" s="235"/>
      <c r="O45" s="235"/>
      <c r="P45" s="236"/>
      <c r="Q45" s="12"/>
    </row>
    <row r="46" spans="1:17" ht="15.75" thickBot="1" x14ac:dyDescent="0.3">
      <c r="A46" s="38"/>
      <c r="B46" s="178"/>
      <c r="C46" s="204"/>
      <c r="D46" s="193"/>
      <c r="E46" s="234"/>
      <c r="F46" s="235"/>
      <c r="G46" s="235"/>
      <c r="H46" s="235"/>
      <c r="I46" s="235"/>
      <c r="J46" s="235"/>
      <c r="K46" s="235"/>
      <c r="L46" s="235"/>
      <c r="M46" s="235"/>
      <c r="N46" s="235"/>
      <c r="O46" s="235"/>
      <c r="P46" s="236"/>
      <c r="Q46" s="12"/>
    </row>
    <row r="47" spans="1:17" ht="15.75" thickBot="1" x14ac:dyDescent="0.3">
      <c r="A47" s="38"/>
      <c r="B47" s="52"/>
      <c r="C47" s="53"/>
      <c r="D47" s="53"/>
      <c r="E47" s="237"/>
      <c r="F47" s="237"/>
      <c r="G47" s="237"/>
      <c r="H47" s="237"/>
      <c r="I47" s="237"/>
      <c r="J47" s="237"/>
      <c r="K47" s="237"/>
      <c r="L47" s="237"/>
      <c r="M47" s="237"/>
      <c r="N47" s="237"/>
      <c r="O47" s="237"/>
      <c r="P47" s="237"/>
      <c r="Q47" s="54"/>
    </row>
  </sheetData>
  <sheetProtection password="C43E" sheet="1" objects="1" scenarios="1"/>
  <mergeCells count="32">
    <mergeCell ref="E47:P47"/>
    <mergeCell ref="E41:P41"/>
    <mergeCell ref="E42:P42"/>
    <mergeCell ref="E43:P43"/>
    <mergeCell ref="E44:P44"/>
    <mergeCell ref="E45:P45"/>
    <mergeCell ref="E46:P46"/>
    <mergeCell ref="E40:P40"/>
    <mergeCell ref="E29:P29"/>
    <mergeCell ref="E30:P30"/>
    <mergeCell ref="E31:P31"/>
    <mergeCell ref="E32:P32"/>
    <mergeCell ref="E33:P33"/>
    <mergeCell ref="E34:P34"/>
    <mergeCell ref="E35:P35"/>
    <mergeCell ref="E36:P36"/>
    <mergeCell ref="E37:P37"/>
    <mergeCell ref="E38:P38"/>
    <mergeCell ref="E39:P39"/>
    <mergeCell ref="C6:G6"/>
    <mergeCell ref="K6:L6"/>
    <mergeCell ref="N6:O6"/>
    <mergeCell ref="C7:I7"/>
    <mergeCell ref="K7:L7"/>
    <mergeCell ref="M7:P7"/>
    <mergeCell ref="C2:D2"/>
    <mergeCell ref="E2:I2"/>
    <mergeCell ref="N2:O2"/>
    <mergeCell ref="C5:E5"/>
    <mergeCell ref="F5:H5"/>
    <mergeCell ref="K5:L5"/>
    <mergeCell ref="N5:O5"/>
  </mergeCells>
  <dataValidations count="3">
    <dataValidation type="list" allowBlank="1" showErrorMessage="1" promptTitle="Co-Locate" sqref="E10:E27">
      <formula1>Colocate</formula1>
    </dataValidation>
    <dataValidation type="list" allowBlank="1" showInputMessage="1" showErrorMessage="1" sqref="J10:J27">
      <formula1>rateincludes</formula1>
    </dataValidation>
    <dataValidation type="list" allowBlank="1" showInputMessage="1" showErrorMessage="1" sqref="P6 J6:J7 H6">
      <formula1>Colocate</formula1>
    </dataValidation>
  </dataValidations>
  <printOptions horizontalCentered="1" headings="1"/>
  <pageMargins left="0.25" right="0.25" top="1.25" bottom="0.75" header="0.3" footer="0.3"/>
  <pageSetup scale="64" orientation="landscape" cellComments="atEnd" r:id="rId1"/>
  <headerFooter>
    <oddHeader>&amp;C&amp;12STATE OF FLORIDA&amp;11
&amp;"-,Bold"&amp;22DEPARTMENT OF MANAGEMENT SERVICES
&amp;16Co-Location County Summary Sample</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28"/>
  <sheetViews>
    <sheetView showGridLines="0" zoomScaleNormal="100" workbookViewId="0">
      <selection activeCell="Z15" sqref="Z15"/>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2:23" ht="10.5" customHeight="1" thickBot="1" x14ac:dyDescent="0.3"/>
    <row r="2" spans="2:23" ht="16.5" thickBot="1" x14ac:dyDescent="0.3">
      <c r="B2" s="316" t="s">
        <v>166</v>
      </c>
      <c r="C2" s="260"/>
      <c r="D2" s="261"/>
      <c r="E2" s="262"/>
      <c r="F2" s="262"/>
      <c r="G2" s="262"/>
      <c r="H2" s="262"/>
      <c r="I2" s="262"/>
      <c r="J2" s="262"/>
      <c r="K2" s="263"/>
      <c r="L2" s="316" t="s">
        <v>122</v>
      </c>
      <c r="M2" s="260"/>
      <c r="N2" s="7"/>
      <c r="O2" s="55"/>
      <c r="P2" s="56"/>
      <c r="Q2" s="57"/>
      <c r="R2" s="58" t="s">
        <v>167</v>
      </c>
      <c r="S2" s="322"/>
      <c r="T2" s="318"/>
      <c r="U2" s="318"/>
      <c r="V2" s="59"/>
      <c r="W2" s="8"/>
    </row>
    <row r="3" spans="2: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2: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2:23" ht="16.5" thickBot="1" x14ac:dyDescent="0.3">
      <c r="B5" s="13"/>
      <c r="C5" s="319" t="s">
        <v>178</v>
      </c>
      <c r="D5" s="320"/>
      <c r="E5" s="320"/>
      <c r="F5" s="320"/>
      <c r="G5" s="320"/>
      <c r="H5" s="320"/>
      <c r="I5" s="320"/>
      <c r="J5" s="321"/>
      <c r="K5" s="319" t="s">
        <v>98</v>
      </c>
      <c r="L5" s="320"/>
      <c r="M5" s="320"/>
      <c r="N5" s="320"/>
      <c r="O5" s="320"/>
      <c r="P5" s="321"/>
      <c r="Q5" s="319" t="s">
        <v>182</v>
      </c>
      <c r="R5" s="320"/>
      <c r="S5" s="320"/>
      <c r="T5" s="320"/>
      <c r="U5" s="320"/>
      <c r="V5" s="321"/>
      <c r="W5" s="12"/>
    </row>
    <row r="6" spans="2:23" s="16" customFormat="1" ht="43.5" customHeight="1" thickBot="1" x14ac:dyDescent="0.25">
      <c r="B6" s="14"/>
      <c r="C6" s="60" t="s">
        <v>90</v>
      </c>
      <c r="D6" s="61" t="s">
        <v>91</v>
      </c>
      <c r="E6" s="61" t="s">
        <v>33</v>
      </c>
      <c r="F6" s="61" t="s">
        <v>93</v>
      </c>
      <c r="G6" s="61" t="s">
        <v>92</v>
      </c>
      <c r="H6" s="61" t="s">
        <v>131</v>
      </c>
      <c r="I6" s="61" t="s">
        <v>168</v>
      </c>
      <c r="J6" s="62" t="s">
        <v>179</v>
      </c>
      <c r="K6" s="63" t="s">
        <v>212</v>
      </c>
      <c r="L6" s="64" t="s">
        <v>207</v>
      </c>
      <c r="M6" s="61" t="s">
        <v>208</v>
      </c>
      <c r="N6" s="61" t="s">
        <v>209</v>
      </c>
      <c r="O6" s="62" t="s">
        <v>210</v>
      </c>
      <c r="P6" s="65" t="s">
        <v>211</v>
      </c>
      <c r="Q6" s="60" t="s">
        <v>169</v>
      </c>
      <c r="R6" s="61" t="s">
        <v>94</v>
      </c>
      <c r="S6" s="61" t="s">
        <v>204</v>
      </c>
      <c r="T6" s="61" t="s">
        <v>95</v>
      </c>
      <c r="U6" s="62" t="s">
        <v>96</v>
      </c>
      <c r="V6" s="66" t="s">
        <v>205</v>
      </c>
      <c r="W6" s="15"/>
    </row>
    <row r="7" spans="2:23" x14ac:dyDescent="0.25">
      <c r="B7" s="17"/>
      <c r="C7" s="18"/>
      <c r="D7" s="19"/>
      <c r="E7" s="20"/>
      <c r="F7" s="21"/>
      <c r="G7" s="22"/>
      <c r="H7" s="22"/>
      <c r="I7" s="22"/>
      <c r="J7" s="23"/>
      <c r="K7" s="73">
        <f>(J7+I7+G7)*D7</f>
        <v>0</v>
      </c>
      <c r="L7" s="24"/>
      <c r="M7" s="25"/>
      <c r="N7" s="25"/>
      <c r="O7" s="26"/>
      <c r="P7" s="71">
        <f>SUM(K7:O7)</f>
        <v>0</v>
      </c>
      <c r="Q7" s="27"/>
      <c r="R7" s="28"/>
      <c r="S7" s="28"/>
      <c r="T7" s="28"/>
      <c r="U7" s="29"/>
      <c r="V7" s="67">
        <f t="shared" ref="V7:V10" si="0">SUM(Q7:U7)</f>
        <v>0</v>
      </c>
      <c r="W7" s="30"/>
    </row>
    <row r="8" spans="2:23" x14ac:dyDescent="0.25">
      <c r="B8" s="17"/>
      <c r="C8" s="31"/>
      <c r="D8" s="19"/>
      <c r="E8" s="20"/>
      <c r="F8" s="21"/>
      <c r="G8" s="22"/>
      <c r="H8" s="22"/>
      <c r="I8" s="22"/>
      <c r="J8" s="23"/>
      <c r="K8" s="73">
        <f t="shared" ref="K8:K10" si="1">(J8+I8+G8)*D8</f>
        <v>0</v>
      </c>
      <c r="L8" s="24"/>
      <c r="M8" s="24"/>
      <c r="N8" s="24"/>
      <c r="O8" s="32"/>
      <c r="P8" s="71">
        <f t="shared" ref="P8:P11" si="2">SUM(K8:O8)</f>
        <v>0</v>
      </c>
      <c r="Q8" s="33"/>
      <c r="R8" s="34"/>
      <c r="S8" s="34"/>
      <c r="T8" s="34"/>
      <c r="U8" s="35"/>
      <c r="V8" s="68">
        <f t="shared" si="0"/>
        <v>0</v>
      </c>
      <c r="W8" s="30"/>
    </row>
    <row r="9" spans="2:23" x14ac:dyDescent="0.25">
      <c r="B9" s="17"/>
      <c r="C9" s="31"/>
      <c r="D9" s="19"/>
      <c r="E9" s="20"/>
      <c r="F9" s="21"/>
      <c r="G9" s="22"/>
      <c r="H9" s="22"/>
      <c r="I9" s="22"/>
      <c r="J9" s="23"/>
      <c r="K9" s="73">
        <f t="shared" si="1"/>
        <v>0</v>
      </c>
      <c r="L9" s="24"/>
      <c r="M9" s="24"/>
      <c r="N9" s="24"/>
      <c r="O9" s="32"/>
      <c r="P9" s="71">
        <f t="shared" si="2"/>
        <v>0</v>
      </c>
      <c r="Q9" s="33"/>
      <c r="R9" s="34"/>
      <c r="S9" s="34"/>
      <c r="T9" s="34"/>
      <c r="U9" s="35"/>
      <c r="V9" s="68">
        <f t="shared" si="0"/>
        <v>0</v>
      </c>
      <c r="W9" s="30"/>
    </row>
    <row r="10" spans="2:23" ht="15.75" thickBot="1" x14ac:dyDescent="0.3">
      <c r="B10" s="17"/>
      <c r="C10" s="31"/>
      <c r="D10" s="19"/>
      <c r="E10" s="20"/>
      <c r="F10" s="21"/>
      <c r="G10" s="22"/>
      <c r="H10" s="22"/>
      <c r="I10" s="22"/>
      <c r="J10" s="23"/>
      <c r="K10" s="73">
        <f t="shared" si="1"/>
        <v>0</v>
      </c>
      <c r="L10" s="24"/>
      <c r="M10" s="24"/>
      <c r="N10" s="24"/>
      <c r="O10" s="32"/>
      <c r="P10" s="71">
        <f t="shared" si="2"/>
        <v>0</v>
      </c>
      <c r="Q10" s="33"/>
      <c r="R10" s="34"/>
      <c r="S10" s="34"/>
      <c r="T10" s="34"/>
      <c r="U10" s="35"/>
      <c r="V10" s="69">
        <f t="shared" si="0"/>
        <v>0</v>
      </c>
      <c r="W10" s="30"/>
    </row>
    <row r="11" spans="2:23" ht="15.75" thickBot="1" x14ac:dyDescent="0.3">
      <c r="B11" s="36"/>
      <c r="C11" s="74" t="s">
        <v>102</v>
      </c>
      <c r="D11" s="75">
        <f>SUM(D7:D10)</f>
        <v>0</v>
      </c>
      <c r="E11" s="76">
        <f>SUM(E7:E10)</f>
        <v>0</v>
      </c>
      <c r="F11" s="76"/>
      <c r="G11" s="76"/>
      <c r="H11" s="76"/>
      <c r="I11" s="76"/>
      <c r="J11" s="77"/>
      <c r="K11" s="72">
        <f>SUM(K7:K10)</f>
        <v>0</v>
      </c>
      <c r="L11" s="78">
        <f>SUM(L7:L10)</f>
        <v>0</v>
      </c>
      <c r="M11" s="79">
        <f>SUM(M7:M10)</f>
        <v>0</v>
      </c>
      <c r="N11" s="79">
        <f>SUM(N7:N10)</f>
        <v>0</v>
      </c>
      <c r="O11" s="80">
        <f>SUM(O7:O10)</f>
        <v>0</v>
      </c>
      <c r="P11" s="72">
        <f t="shared" si="2"/>
        <v>0</v>
      </c>
      <c r="Q11" s="81">
        <f t="shared" ref="Q11:V11" si="3">SUM(Q7:Q10)</f>
        <v>0</v>
      </c>
      <c r="R11" s="79">
        <f t="shared" si="3"/>
        <v>0</v>
      </c>
      <c r="S11" s="79">
        <f t="shared" si="3"/>
        <v>0</v>
      </c>
      <c r="T11" s="79">
        <f t="shared" si="3"/>
        <v>0</v>
      </c>
      <c r="U11" s="80">
        <f t="shared" si="3"/>
        <v>0</v>
      </c>
      <c r="V11" s="70">
        <f t="shared" si="3"/>
        <v>0</v>
      </c>
      <c r="W11" s="37"/>
    </row>
    <row r="12" spans="2:23" ht="45" customHeight="1" thickBot="1" x14ac:dyDescent="0.3">
      <c r="B12" s="36"/>
      <c r="C12" s="276" t="s">
        <v>97</v>
      </c>
      <c r="D12" s="277"/>
      <c r="E12" s="278"/>
      <c r="F12" s="279"/>
      <c r="G12" s="279"/>
      <c r="H12" s="279"/>
      <c r="I12" s="279"/>
      <c r="J12" s="279"/>
      <c r="K12" s="279"/>
      <c r="L12" s="279"/>
      <c r="M12" s="279"/>
      <c r="N12" s="279"/>
      <c r="O12" s="279"/>
      <c r="P12" s="279"/>
      <c r="Q12" s="279"/>
      <c r="R12" s="279"/>
      <c r="S12" s="279"/>
      <c r="T12" s="279"/>
      <c r="U12" s="279"/>
      <c r="V12" s="280"/>
      <c r="W12" s="37"/>
    </row>
    <row r="13" spans="2: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2: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2:23" s="38" customFormat="1" ht="36.75" thickBot="1" x14ac:dyDescent="0.25">
      <c r="B15" s="36"/>
      <c r="C15" s="60" t="s">
        <v>90</v>
      </c>
      <c r="D15" s="61" t="s">
        <v>91</v>
      </c>
      <c r="E15" s="61" t="s">
        <v>33</v>
      </c>
      <c r="F15" s="61" t="s">
        <v>171</v>
      </c>
      <c r="G15" s="61" t="s">
        <v>92</v>
      </c>
      <c r="H15" s="61" t="s">
        <v>131</v>
      </c>
      <c r="I15" s="61" t="s">
        <v>168</v>
      </c>
      <c r="J15" s="84" t="s">
        <v>179</v>
      </c>
      <c r="K15" s="63" t="s">
        <v>212</v>
      </c>
      <c r="L15" s="64" t="s">
        <v>207</v>
      </c>
      <c r="M15" s="61" t="s">
        <v>208</v>
      </c>
      <c r="N15" s="61" t="s">
        <v>209</v>
      </c>
      <c r="O15" s="62" t="s">
        <v>210</v>
      </c>
      <c r="P15" s="65" t="s">
        <v>211</v>
      </c>
      <c r="Q15" s="85" t="s">
        <v>169</v>
      </c>
      <c r="R15" s="85" t="s">
        <v>94</v>
      </c>
      <c r="S15" s="85" t="s">
        <v>100</v>
      </c>
      <c r="T15" s="86" t="s">
        <v>95</v>
      </c>
      <c r="U15" s="85" t="s">
        <v>96</v>
      </c>
      <c r="V15" s="63" t="s">
        <v>101</v>
      </c>
      <c r="W15" s="37"/>
    </row>
    <row r="16" spans="2:23" ht="15" customHeight="1" thickBot="1" x14ac:dyDescent="0.3">
      <c r="B16" s="36"/>
      <c r="C16" s="39"/>
      <c r="D16" s="40"/>
      <c r="E16" s="41">
        <f>E11</f>
        <v>0</v>
      </c>
      <c r="F16" s="42"/>
      <c r="G16" s="43"/>
      <c r="H16" s="43"/>
      <c r="I16" s="44"/>
      <c r="J16" s="45"/>
      <c r="K16" s="87">
        <f>(J16+I16+G16)*D16</f>
        <v>0</v>
      </c>
      <c r="L16" s="46"/>
      <c r="M16" s="46"/>
      <c r="N16" s="46"/>
      <c r="O16" s="46"/>
      <c r="P16" s="88">
        <f>SUM(K16:O16)</f>
        <v>0</v>
      </c>
      <c r="Q16" s="46"/>
      <c r="R16" s="47"/>
      <c r="S16" s="47"/>
      <c r="T16" s="47"/>
      <c r="U16" s="48"/>
      <c r="V16" s="89">
        <f>SUM(Q16:U16)</f>
        <v>0</v>
      </c>
      <c r="W16" s="37"/>
    </row>
    <row r="17" spans="2:23" ht="45" customHeight="1" thickBot="1" x14ac:dyDescent="0.3">
      <c r="B17" s="36"/>
      <c r="C17" s="276" t="s">
        <v>121</v>
      </c>
      <c r="D17" s="277"/>
      <c r="E17" s="278"/>
      <c r="F17" s="279"/>
      <c r="G17" s="279"/>
      <c r="H17" s="279"/>
      <c r="I17" s="279"/>
      <c r="J17" s="279"/>
      <c r="K17" s="279"/>
      <c r="L17" s="279"/>
      <c r="M17" s="279"/>
      <c r="N17" s="279"/>
      <c r="O17" s="279"/>
      <c r="P17" s="279"/>
      <c r="Q17" s="279"/>
      <c r="R17" s="279"/>
      <c r="S17" s="279"/>
      <c r="T17" s="279"/>
      <c r="U17" s="279"/>
      <c r="V17" s="280"/>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185</v>
      </c>
      <c r="D19" s="300"/>
      <c r="E19" s="300"/>
      <c r="F19" s="301"/>
      <c r="G19" s="91"/>
      <c r="H19" s="243" t="s">
        <v>176</v>
      </c>
      <c r="I19" s="244"/>
      <c r="J19" s="245"/>
      <c r="K19" s="99"/>
      <c r="L19" s="302" t="s">
        <v>218</v>
      </c>
      <c r="M19" s="303"/>
      <c r="N19" s="303"/>
      <c r="O19" s="303"/>
      <c r="P19" s="303"/>
      <c r="Q19" s="303"/>
      <c r="R19" s="303"/>
      <c r="S19" s="303"/>
      <c r="T19" s="303"/>
      <c r="U19" s="303"/>
      <c r="V19" s="304"/>
      <c r="W19" s="12"/>
    </row>
    <row r="20" spans="2:23" ht="15" customHeight="1" thickBot="1" x14ac:dyDescent="0.3">
      <c r="B20" s="13"/>
      <c r="C20" s="305" t="s">
        <v>105</v>
      </c>
      <c r="D20" s="306"/>
      <c r="E20" s="307">
        <v>0</v>
      </c>
      <c r="F20" s="308"/>
      <c r="G20" s="92"/>
      <c r="H20" s="93" t="s">
        <v>172</v>
      </c>
      <c r="I20" s="93" t="s">
        <v>123</v>
      </c>
      <c r="J20" s="94" t="s">
        <v>173</v>
      </c>
      <c r="K20" s="98"/>
      <c r="L20" s="309" t="s">
        <v>107</v>
      </c>
      <c r="M20" s="310"/>
      <c r="N20" s="310"/>
      <c r="O20" s="311"/>
      <c r="P20" s="309" t="s">
        <v>110</v>
      </c>
      <c r="Q20" s="310"/>
      <c r="R20" s="311"/>
      <c r="S20" s="309" t="s">
        <v>175</v>
      </c>
      <c r="T20" s="310"/>
      <c r="U20" s="310"/>
      <c r="V20" s="311"/>
      <c r="W20" s="12"/>
    </row>
    <row r="21" spans="2:23" ht="15" customHeight="1" thickBot="1" x14ac:dyDescent="0.3">
      <c r="B21" s="13"/>
      <c r="C21" s="285" t="s">
        <v>183</v>
      </c>
      <c r="D21" s="286"/>
      <c r="E21" s="281">
        <v>0</v>
      </c>
      <c r="F21" s="282"/>
      <c r="G21" s="92"/>
      <c r="H21" s="95">
        <f>SUM(D11)</f>
        <v>0</v>
      </c>
      <c r="I21" s="96">
        <f>SUM(D16)</f>
        <v>0</v>
      </c>
      <c r="J21" s="97">
        <f>SUM(I21-H21)</f>
        <v>0</v>
      </c>
      <c r="K21" s="98"/>
      <c r="L21" s="100" t="s">
        <v>181</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184</v>
      </c>
      <c r="D22" s="286"/>
      <c r="E22" s="281">
        <v>0</v>
      </c>
      <c r="F22" s="282"/>
      <c r="G22" s="92"/>
      <c r="H22" s="98"/>
      <c r="I22" s="98"/>
      <c r="J22" s="98"/>
      <c r="K22" s="98"/>
      <c r="L22" s="105" t="s">
        <v>116</v>
      </c>
      <c r="M22" s="106">
        <f>SUM(K11)</f>
        <v>0</v>
      </c>
      <c r="N22" s="107">
        <f>SUM(K16)</f>
        <v>0</v>
      </c>
      <c r="O22" s="108">
        <f>SUM(N22-M22)</f>
        <v>0</v>
      </c>
      <c r="P22" s="109">
        <f>SUM(V11)</f>
        <v>0</v>
      </c>
      <c r="Q22" s="110">
        <f>SUM(V16)</f>
        <v>0</v>
      </c>
      <c r="R22" s="110">
        <f>SUM(Q22-P22)</f>
        <v>0</v>
      </c>
      <c r="S22" s="111">
        <f>SUM(E24)</f>
        <v>0</v>
      </c>
      <c r="T22" s="112" t="s">
        <v>116</v>
      </c>
      <c r="U22" s="287">
        <f>SUM(O22,R22,S22)</f>
        <v>0</v>
      </c>
      <c r="V22" s="288"/>
      <c r="W22" s="12"/>
    </row>
    <row r="23" spans="2:23" ht="15" customHeight="1" thickBot="1" x14ac:dyDescent="0.3">
      <c r="B23" s="13"/>
      <c r="C23" s="289" t="s">
        <v>96</v>
      </c>
      <c r="D23" s="290"/>
      <c r="E23" s="291">
        <v>0</v>
      </c>
      <c r="F23" s="292"/>
      <c r="G23" s="92"/>
      <c r="H23" s="243" t="s">
        <v>206</v>
      </c>
      <c r="I23" s="244"/>
      <c r="J23" s="245"/>
      <c r="K23" s="98"/>
      <c r="L23" s="113" t="s">
        <v>117</v>
      </c>
      <c r="M23" s="114">
        <f>SUM(L11)</f>
        <v>0</v>
      </c>
      <c r="N23" s="115">
        <f>SUM(L16)</f>
        <v>0</v>
      </c>
      <c r="O23" s="116">
        <f>SUM(N23-M23)</f>
        <v>0</v>
      </c>
      <c r="P23" s="117">
        <f>SUM(V11)</f>
        <v>0</v>
      </c>
      <c r="Q23" s="118">
        <f>SUM(V16)</f>
        <v>0</v>
      </c>
      <c r="R23" s="110">
        <f>SUM(Q23-P23)</f>
        <v>0</v>
      </c>
      <c r="S23" s="138">
        <v>0</v>
      </c>
      <c r="T23" s="119" t="s">
        <v>117</v>
      </c>
      <c r="U23" s="293">
        <f>SUM(O23,R23,S23)</f>
        <v>0</v>
      </c>
      <c r="V23" s="294"/>
      <c r="W23" s="12"/>
    </row>
    <row r="24" spans="2:23" ht="15" customHeight="1" thickBot="1" x14ac:dyDescent="0.3">
      <c r="B24" s="13"/>
      <c r="C24" s="312" t="s">
        <v>106</v>
      </c>
      <c r="D24" s="313"/>
      <c r="E24" s="314">
        <f>SUM(E20:F23)</f>
        <v>0</v>
      </c>
      <c r="F24" s="315"/>
      <c r="G24" s="92"/>
      <c r="H24" s="93" t="s">
        <v>172</v>
      </c>
      <c r="I24" s="93" t="s">
        <v>174</v>
      </c>
      <c r="J24" s="94" t="s">
        <v>173</v>
      </c>
      <c r="K24" s="98"/>
      <c r="L24" s="113" t="s">
        <v>118</v>
      </c>
      <c r="M24" s="114">
        <f>SUM(M11)</f>
        <v>0</v>
      </c>
      <c r="N24" s="115">
        <f>SUM(M16)</f>
        <v>0</v>
      </c>
      <c r="O24" s="116">
        <f>SUM(N24-M24)</f>
        <v>0</v>
      </c>
      <c r="P24" s="117">
        <f>SUM(V11)</f>
        <v>0</v>
      </c>
      <c r="Q24" s="118">
        <f>SUM(V16)</f>
        <v>0</v>
      </c>
      <c r="R24" s="110">
        <f>SUM(Q24-P24)</f>
        <v>0</v>
      </c>
      <c r="S24" s="138">
        <v>0</v>
      </c>
      <c r="T24" s="119" t="s">
        <v>118</v>
      </c>
      <c r="U24" s="293">
        <f>SUM(O24,R24,S24)</f>
        <v>0</v>
      </c>
      <c r="V24" s="294"/>
      <c r="W24" s="12"/>
    </row>
    <row r="25" spans="2:23" ht="15" customHeight="1" thickBot="1" x14ac:dyDescent="0.3">
      <c r="B25" s="13"/>
      <c r="C25" s="295" t="s">
        <v>186</v>
      </c>
      <c r="D25" s="296"/>
      <c r="E25" s="297">
        <f>SUM(E16*90)</f>
        <v>0</v>
      </c>
      <c r="F25" s="298"/>
      <c r="G25" s="98"/>
      <c r="H25" s="95" t="e">
        <f>SUM(D11/E11)</f>
        <v>#DIV/0!</v>
      </c>
      <c r="I25" s="96" t="e">
        <f>SUM(D16/E16)</f>
        <v>#DIV/0!</v>
      </c>
      <c r="J25" s="97" t="e">
        <f>SUM(I25-H25)</f>
        <v>#DIV/0!</v>
      </c>
      <c r="K25" s="98"/>
      <c r="L25" s="113" t="s">
        <v>119</v>
      </c>
      <c r="M25" s="114">
        <f>SUM(N11)</f>
        <v>0</v>
      </c>
      <c r="N25" s="115">
        <f>SUM(N16)</f>
        <v>0</v>
      </c>
      <c r="O25" s="116">
        <f>SUM(N25-M25)</f>
        <v>0</v>
      </c>
      <c r="P25" s="117">
        <f>SUM(V11)</f>
        <v>0</v>
      </c>
      <c r="Q25" s="118">
        <f>SUM(V16)</f>
        <v>0</v>
      </c>
      <c r="R25" s="110">
        <f>SUM(Q25-P25)</f>
        <v>0</v>
      </c>
      <c r="S25" s="138">
        <v>0</v>
      </c>
      <c r="T25" s="119" t="s">
        <v>119</v>
      </c>
      <c r="U25" s="293">
        <f>SUM(O25,R25,S25)</f>
        <v>0</v>
      </c>
      <c r="V25" s="294"/>
      <c r="W25" s="12"/>
    </row>
    <row r="26" spans="2:23" ht="15" customHeight="1" thickBot="1" x14ac:dyDescent="0.3">
      <c r="B26" s="13"/>
      <c r="C26" s="11"/>
      <c r="D26" s="11"/>
      <c r="E26" s="11"/>
      <c r="F26" s="11"/>
      <c r="G26" s="98"/>
      <c r="H26" s="98"/>
      <c r="I26" s="98"/>
      <c r="J26" s="98"/>
      <c r="K26" s="98"/>
      <c r="L26" s="120" t="s">
        <v>120</v>
      </c>
      <c r="M26" s="121">
        <f>SUM(O11)</f>
        <v>0</v>
      </c>
      <c r="N26" s="122">
        <f>SUM(O16)</f>
        <v>0</v>
      </c>
      <c r="O26" s="123">
        <f>SUM(N26-M26)</f>
        <v>0</v>
      </c>
      <c r="P26" s="124">
        <f>SUM(V11)</f>
        <v>0</v>
      </c>
      <c r="Q26" s="125">
        <f>SUM(V16)</f>
        <v>0</v>
      </c>
      <c r="R26" s="126">
        <f>SUM(Q26-P26)</f>
        <v>0</v>
      </c>
      <c r="S26" s="139">
        <v>0</v>
      </c>
      <c r="T26" s="127" t="s">
        <v>120</v>
      </c>
      <c r="U26" s="269">
        <f>SUM(O26,R26,S26)</f>
        <v>0</v>
      </c>
      <c r="V26" s="270"/>
      <c r="W26" s="12"/>
    </row>
    <row r="27" spans="2:23" ht="45" customHeight="1" thickBot="1" x14ac:dyDescent="0.3">
      <c r="B27" s="50"/>
      <c r="C27" s="271" t="s">
        <v>189</v>
      </c>
      <c r="D27" s="272"/>
      <c r="E27" s="272"/>
      <c r="F27" s="272"/>
      <c r="G27" s="272"/>
      <c r="H27" s="272"/>
      <c r="I27" s="272"/>
      <c r="J27" s="273"/>
      <c r="K27" s="128"/>
      <c r="L27" s="129" t="s">
        <v>102</v>
      </c>
      <c r="M27" s="130">
        <f t="shared" ref="M27:S27" si="4">SUM(M22:M26)</f>
        <v>0</v>
      </c>
      <c r="N27" s="131">
        <f t="shared" si="4"/>
        <v>0</v>
      </c>
      <c r="O27" s="132">
        <f t="shared" si="4"/>
        <v>0</v>
      </c>
      <c r="P27" s="133">
        <f t="shared" si="4"/>
        <v>0</v>
      </c>
      <c r="Q27" s="134">
        <f t="shared" si="4"/>
        <v>0</v>
      </c>
      <c r="R27" s="135">
        <f t="shared" si="4"/>
        <v>0</v>
      </c>
      <c r="S27" s="136">
        <f t="shared" si="4"/>
        <v>0</v>
      </c>
      <c r="T27" s="137" t="s">
        <v>213</v>
      </c>
      <c r="U27" s="274">
        <f>SUM(U22:U26)</f>
        <v>0</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sheetProtection password="C43E" sheet="1" objects="1" scenarios="1"/>
  <mergeCells count="42">
    <mergeCell ref="C12:D12"/>
    <mergeCell ref="E12:V12"/>
    <mergeCell ref="C14:J14"/>
    <mergeCell ref="K14:P14"/>
    <mergeCell ref="Q14:V14"/>
    <mergeCell ref="D2:K2"/>
    <mergeCell ref="L2:M2"/>
    <mergeCell ref="C3:W3"/>
    <mergeCell ref="C5:J5"/>
    <mergeCell ref="K5:P5"/>
    <mergeCell ref="Q5:V5"/>
    <mergeCell ref="S2:U2"/>
    <mergeCell ref="B2:C2"/>
    <mergeCell ref="U25:V25"/>
    <mergeCell ref="C19:F19"/>
    <mergeCell ref="H19:J19"/>
    <mergeCell ref="L19:V19"/>
    <mergeCell ref="C20:D20"/>
    <mergeCell ref="E20:F20"/>
    <mergeCell ref="L20:O20"/>
    <mergeCell ref="P20:R20"/>
    <mergeCell ref="S20:V20"/>
    <mergeCell ref="C24:D24"/>
    <mergeCell ref="E24:F24"/>
    <mergeCell ref="U24:V24"/>
    <mergeCell ref="C21:D21"/>
    <mergeCell ref="U26:V26"/>
    <mergeCell ref="C27:J27"/>
    <mergeCell ref="U27:V27"/>
    <mergeCell ref="C17:D17"/>
    <mergeCell ref="E17:V17"/>
    <mergeCell ref="E21:F21"/>
    <mergeCell ref="U21:V21"/>
    <mergeCell ref="C22:D22"/>
    <mergeCell ref="E22:F22"/>
    <mergeCell ref="U22:V22"/>
    <mergeCell ref="C23:D23"/>
    <mergeCell ref="E23:F23"/>
    <mergeCell ref="H23:J23"/>
    <mergeCell ref="U23:V23"/>
    <mergeCell ref="C25:D25"/>
    <mergeCell ref="E25:F25"/>
  </mergeCells>
  <dataValidations count="1">
    <dataValidation type="list" allowBlank="1" showInputMessage="1" showErrorMessage="1" sqref="H7:H10 H16">
      <formula1>rateincludes</formula1>
    </dataValidation>
  </dataValidations>
  <printOptions horizontalCentered="1"/>
  <pageMargins left="0.25" right="0.25" top="1.5" bottom="0.75" header="0.3" footer="0.3"/>
  <pageSetup scale="59" orientation="landscape" r:id="rId1"/>
  <headerFooter>
    <oddHeader>&amp;L&amp;G&amp;C&amp;12STATE OF FLORIDA
&amp;22DEPARTMENT OF MANAGEMENT SERVICES 
&amp;18Cost Benefit Analysis&amp;R&amp;12&amp;D</oddHeader>
    <oddFooter>&amp;CPrepared on &amp;D</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28"/>
  <sheetViews>
    <sheetView showGridLines="0" workbookViewId="0">
      <selection activeCell="I30" sqref="I30"/>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2:23" ht="10.5" customHeight="1" thickBot="1" x14ac:dyDescent="0.3"/>
    <row r="2" spans="2:23" ht="16.5" thickBot="1" x14ac:dyDescent="0.3">
      <c r="B2" s="316" t="s">
        <v>166</v>
      </c>
      <c r="C2" s="260"/>
      <c r="D2" s="261"/>
      <c r="E2" s="262"/>
      <c r="F2" s="262"/>
      <c r="G2" s="262"/>
      <c r="H2" s="262"/>
      <c r="I2" s="262"/>
      <c r="J2" s="262"/>
      <c r="K2" s="263"/>
      <c r="L2" s="316" t="s">
        <v>122</v>
      </c>
      <c r="M2" s="260"/>
      <c r="N2" s="7"/>
      <c r="O2" s="55"/>
      <c r="P2" s="56"/>
      <c r="Q2" s="57"/>
      <c r="R2" s="58" t="s">
        <v>167</v>
      </c>
      <c r="S2" s="322"/>
      <c r="T2" s="318"/>
      <c r="U2" s="318"/>
      <c r="V2" s="59"/>
      <c r="W2" s="8"/>
    </row>
    <row r="3" spans="2: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2: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2:23" ht="16.5" thickBot="1" x14ac:dyDescent="0.3">
      <c r="B5" s="13"/>
      <c r="C5" s="319" t="s">
        <v>178</v>
      </c>
      <c r="D5" s="320"/>
      <c r="E5" s="320"/>
      <c r="F5" s="320"/>
      <c r="G5" s="320"/>
      <c r="H5" s="320"/>
      <c r="I5" s="320"/>
      <c r="J5" s="321"/>
      <c r="K5" s="319" t="s">
        <v>98</v>
      </c>
      <c r="L5" s="320"/>
      <c r="M5" s="320"/>
      <c r="N5" s="320"/>
      <c r="O5" s="320"/>
      <c r="P5" s="321"/>
      <c r="Q5" s="319" t="s">
        <v>182</v>
      </c>
      <c r="R5" s="320"/>
      <c r="S5" s="320"/>
      <c r="T5" s="320"/>
      <c r="U5" s="320"/>
      <c r="V5" s="321"/>
      <c r="W5" s="12"/>
    </row>
    <row r="6" spans="2:23" s="16" customFormat="1" ht="43.5" customHeight="1" thickBot="1" x14ac:dyDescent="0.25">
      <c r="B6" s="14"/>
      <c r="C6" s="60" t="s">
        <v>90</v>
      </c>
      <c r="D6" s="61" t="s">
        <v>91</v>
      </c>
      <c r="E6" s="61" t="s">
        <v>33</v>
      </c>
      <c r="F6" s="61" t="s">
        <v>93</v>
      </c>
      <c r="G6" s="61" t="s">
        <v>92</v>
      </c>
      <c r="H6" s="61" t="s">
        <v>131</v>
      </c>
      <c r="I6" s="61" t="s">
        <v>168</v>
      </c>
      <c r="J6" s="62" t="s">
        <v>179</v>
      </c>
      <c r="K6" s="63" t="s">
        <v>212</v>
      </c>
      <c r="L6" s="64" t="s">
        <v>207</v>
      </c>
      <c r="M6" s="61" t="s">
        <v>208</v>
      </c>
      <c r="N6" s="61" t="s">
        <v>209</v>
      </c>
      <c r="O6" s="62" t="s">
        <v>210</v>
      </c>
      <c r="P6" s="65" t="s">
        <v>211</v>
      </c>
      <c r="Q6" s="60" t="s">
        <v>169</v>
      </c>
      <c r="R6" s="61" t="s">
        <v>94</v>
      </c>
      <c r="S6" s="61" t="s">
        <v>204</v>
      </c>
      <c r="T6" s="61" t="s">
        <v>95</v>
      </c>
      <c r="U6" s="62" t="s">
        <v>96</v>
      </c>
      <c r="V6" s="66" t="s">
        <v>205</v>
      </c>
      <c r="W6" s="15"/>
    </row>
    <row r="7" spans="2:23" x14ac:dyDescent="0.25">
      <c r="B7" s="17"/>
      <c r="C7" s="18"/>
      <c r="D7" s="19"/>
      <c r="E7" s="20"/>
      <c r="F7" s="21"/>
      <c r="G7" s="22"/>
      <c r="H7" s="22"/>
      <c r="I7" s="22"/>
      <c r="J7" s="23"/>
      <c r="K7" s="73">
        <f>(J7+I7+G7)*D7</f>
        <v>0</v>
      </c>
      <c r="L7" s="24"/>
      <c r="M7" s="25"/>
      <c r="N7" s="25"/>
      <c r="O7" s="26"/>
      <c r="P7" s="71">
        <f>SUM(K7:O7)</f>
        <v>0</v>
      </c>
      <c r="Q7" s="27"/>
      <c r="R7" s="28"/>
      <c r="S7" s="28"/>
      <c r="T7" s="28"/>
      <c r="U7" s="29"/>
      <c r="V7" s="67">
        <f t="shared" ref="V7:V10" si="0">SUM(Q7:U7)</f>
        <v>0</v>
      </c>
      <c r="W7" s="30"/>
    </row>
    <row r="8" spans="2:23" x14ac:dyDescent="0.25">
      <c r="B8" s="17"/>
      <c r="C8" s="31"/>
      <c r="D8" s="19"/>
      <c r="E8" s="20"/>
      <c r="F8" s="21"/>
      <c r="G8" s="22"/>
      <c r="H8" s="22"/>
      <c r="I8" s="22"/>
      <c r="J8" s="23"/>
      <c r="K8" s="73">
        <f t="shared" ref="K8:K10" si="1">(J8+I8+G8)*D8</f>
        <v>0</v>
      </c>
      <c r="L8" s="24"/>
      <c r="M8" s="24"/>
      <c r="N8" s="24"/>
      <c r="O8" s="32"/>
      <c r="P8" s="71">
        <f t="shared" ref="P8:P11" si="2">SUM(K8:O8)</f>
        <v>0</v>
      </c>
      <c r="Q8" s="33"/>
      <c r="R8" s="34"/>
      <c r="S8" s="34"/>
      <c r="T8" s="34"/>
      <c r="U8" s="35"/>
      <c r="V8" s="68">
        <f t="shared" si="0"/>
        <v>0</v>
      </c>
      <c r="W8" s="30"/>
    </row>
    <row r="9" spans="2:23" x14ac:dyDescent="0.25">
      <c r="B9" s="17"/>
      <c r="C9" s="31"/>
      <c r="D9" s="19"/>
      <c r="E9" s="20"/>
      <c r="F9" s="21"/>
      <c r="G9" s="22"/>
      <c r="H9" s="22"/>
      <c r="I9" s="22"/>
      <c r="J9" s="23"/>
      <c r="K9" s="73">
        <f t="shared" si="1"/>
        <v>0</v>
      </c>
      <c r="L9" s="24"/>
      <c r="M9" s="24"/>
      <c r="N9" s="24"/>
      <c r="O9" s="32"/>
      <c r="P9" s="71">
        <f t="shared" si="2"/>
        <v>0</v>
      </c>
      <c r="Q9" s="33"/>
      <c r="R9" s="34"/>
      <c r="S9" s="34"/>
      <c r="T9" s="34"/>
      <c r="U9" s="35"/>
      <c r="V9" s="68">
        <f t="shared" si="0"/>
        <v>0</v>
      </c>
      <c r="W9" s="30"/>
    </row>
    <row r="10" spans="2:23" ht="15.75" thickBot="1" x14ac:dyDescent="0.3">
      <c r="B10" s="17"/>
      <c r="C10" s="31"/>
      <c r="D10" s="19"/>
      <c r="E10" s="20"/>
      <c r="F10" s="21"/>
      <c r="G10" s="22"/>
      <c r="H10" s="22"/>
      <c r="I10" s="22"/>
      <c r="J10" s="23"/>
      <c r="K10" s="73">
        <f t="shared" si="1"/>
        <v>0</v>
      </c>
      <c r="L10" s="24"/>
      <c r="M10" s="24"/>
      <c r="N10" s="24"/>
      <c r="O10" s="32"/>
      <c r="P10" s="71">
        <f t="shared" si="2"/>
        <v>0</v>
      </c>
      <c r="Q10" s="33"/>
      <c r="R10" s="34"/>
      <c r="S10" s="34"/>
      <c r="T10" s="34"/>
      <c r="U10" s="35"/>
      <c r="V10" s="69">
        <f t="shared" si="0"/>
        <v>0</v>
      </c>
      <c r="W10" s="30"/>
    </row>
    <row r="11" spans="2:23" ht="15.75" thickBot="1" x14ac:dyDescent="0.3">
      <c r="B11" s="36"/>
      <c r="C11" s="74" t="s">
        <v>102</v>
      </c>
      <c r="D11" s="75">
        <f>SUM(D7:D10)</f>
        <v>0</v>
      </c>
      <c r="E11" s="76">
        <f>SUM(E7:E10)</f>
        <v>0</v>
      </c>
      <c r="F11" s="76"/>
      <c r="G11" s="76"/>
      <c r="H11" s="76"/>
      <c r="I11" s="76"/>
      <c r="J11" s="77"/>
      <c r="K11" s="72">
        <f>SUM(K7:K10)</f>
        <v>0</v>
      </c>
      <c r="L11" s="78">
        <f>SUM(L7:L10)</f>
        <v>0</v>
      </c>
      <c r="M11" s="79">
        <f>SUM(M7:M10)</f>
        <v>0</v>
      </c>
      <c r="N11" s="79">
        <f>SUM(N7:N10)</f>
        <v>0</v>
      </c>
      <c r="O11" s="80">
        <f>SUM(O7:O10)</f>
        <v>0</v>
      </c>
      <c r="P11" s="72">
        <f t="shared" si="2"/>
        <v>0</v>
      </c>
      <c r="Q11" s="81">
        <f t="shared" ref="Q11:V11" si="3">SUM(Q7:Q10)</f>
        <v>0</v>
      </c>
      <c r="R11" s="79">
        <f t="shared" si="3"/>
        <v>0</v>
      </c>
      <c r="S11" s="79">
        <f t="shared" si="3"/>
        <v>0</v>
      </c>
      <c r="T11" s="79">
        <f t="shared" si="3"/>
        <v>0</v>
      </c>
      <c r="U11" s="80">
        <f t="shared" si="3"/>
        <v>0</v>
      </c>
      <c r="V11" s="70">
        <f t="shared" si="3"/>
        <v>0</v>
      </c>
      <c r="W11" s="37"/>
    </row>
    <row r="12" spans="2:23" ht="45" customHeight="1" thickBot="1" x14ac:dyDescent="0.3">
      <c r="B12" s="36"/>
      <c r="C12" s="276" t="s">
        <v>97</v>
      </c>
      <c r="D12" s="277"/>
      <c r="E12" s="278"/>
      <c r="F12" s="279"/>
      <c r="G12" s="279"/>
      <c r="H12" s="279"/>
      <c r="I12" s="279"/>
      <c r="J12" s="279"/>
      <c r="K12" s="279"/>
      <c r="L12" s="279"/>
      <c r="M12" s="279"/>
      <c r="N12" s="279"/>
      <c r="O12" s="279"/>
      <c r="P12" s="279"/>
      <c r="Q12" s="279"/>
      <c r="R12" s="279"/>
      <c r="S12" s="279"/>
      <c r="T12" s="279"/>
      <c r="U12" s="279"/>
      <c r="V12" s="280"/>
      <c r="W12" s="37"/>
    </row>
    <row r="13" spans="2: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2: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2:23" s="38" customFormat="1" ht="36.75" thickBot="1" x14ac:dyDescent="0.25">
      <c r="B15" s="36"/>
      <c r="C15" s="60" t="s">
        <v>90</v>
      </c>
      <c r="D15" s="61" t="s">
        <v>91</v>
      </c>
      <c r="E15" s="61" t="s">
        <v>33</v>
      </c>
      <c r="F15" s="61" t="s">
        <v>171</v>
      </c>
      <c r="G15" s="61" t="s">
        <v>92</v>
      </c>
      <c r="H15" s="61" t="s">
        <v>131</v>
      </c>
      <c r="I15" s="61" t="s">
        <v>168</v>
      </c>
      <c r="J15" s="84" t="s">
        <v>179</v>
      </c>
      <c r="K15" s="63" t="s">
        <v>212</v>
      </c>
      <c r="L15" s="64" t="s">
        <v>207</v>
      </c>
      <c r="M15" s="61" t="s">
        <v>208</v>
      </c>
      <c r="N15" s="61" t="s">
        <v>209</v>
      </c>
      <c r="O15" s="62" t="s">
        <v>210</v>
      </c>
      <c r="P15" s="65" t="s">
        <v>211</v>
      </c>
      <c r="Q15" s="85" t="s">
        <v>169</v>
      </c>
      <c r="R15" s="85" t="s">
        <v>94</v>
      </c>
      <c r="S15" s="85" t="s">
        <v>100</v>
      </c>
      <c r="T15" s="86" t="s">
        <v>95</v>
      </c>
      <c r="U15" s="85" t="s">
        <v>96</v>
      </c>
      <c r="V15" s="63" t="s">
        <v>101</v>
      </c>
      <c r="W15" s="37"/>
    </row>
    <row r="16" spans="2:23" ht="15" customHeight="1" thickBot="1" x14ac:dyDescent="0.3">
      <c r="B16" s="36"/>
      <c r="C16" s="39"/>
      <c r="D16" s="40"/>
      <c r="E16" s="41">
        <f>E11</f>
        <v>0</v>
      </c>
      <c r="F16" s="42"/>
      <c r="G16" s="43"/>
      <c r="H16" s="43"/>
      <c r="I16" s="44"/>
      <c r="J16" s="45"/>
      <c r="K16" s="87">
        <f>(J16+I16+G16)*D16</f>
        <v>0</v>
      </c>
      <c r="L16" s="46"/>
      <c r="M16" s="46"/>
      <c r="N16" s="46"/>
      <c r="O16" s="46"/>
      <c r="P16" s="88">
        <f>SUM(K16:O16)</f>
        <v>0</v>
      </c>
      <c r="Q16" s="46"/>
      <c r="R16" s="47"/>
      <c r="S16" s="47"/>
      <c r="T16" s="47"/>
      <c r="U16" s="48"/>
      <c r="V16" s="89">
        <f>SUM(Q16:U16)</f>
        <v>0</v>
      </c>
      <c r="W16" s="37"/>
    </row>
    <row r="17" spans="2:23" ht="45" customHeight="1" thickBot="1" x14ac:dyDescent="0.3">
      <c r="B17" s="36"/>
      <c r="C17" s="276" t="s">
        <v>121</v>
      </c>
      <c r="D17" s="277"/>
      <c r="E17" s="278"/>
      <c r="F17" s="279"/>
      <c r="G17" s="279"/>
      <c r="H17" s="279"/>
      <c r="I17" s="279"/>
      <c r="J17" s="279"/>
      <c r="K17" s="279"/>
      <c r="L17" s="279"/>
      <c r="M17" s="279"/>
      <c r="N17" s="279"/>
      <c r="O17" s="279"/>
      <c r="P17" s="279"/>
      <c r="Q17" s="279"/>
      <c r="R17" s="279"/>
      <c r="S17" s="279"/>
      <c r="T17" s="279"/>
      <c r="U17" s="279"/>
      <c r="V17" s="280"/>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185</v>
      </c>
      <c r="D19" s="300"/>
      <c r="E19" s="300"/>
      <c r="F19" s="301"/>
      <c r="G19" s="91"/>
      <c r="H19" s="243" t="s">
        <v>176</v>
      </c>
      <c r="I19" s="244"/>
      <c r="J19" s="245"/>
      <c r="K19" s="99"/>
      <c r="L19" s="302" t="s">
        <v>218</v>
      </c>
      <c r="M19" s="303"/>
      <c r="N19" s="303"/>
      <c r="O19" s="303"/>
      <c r="P19" s="303"/>
      <c r="Q19" s="303"/>
      <c r="R19" s="303"/>
      <c r="S19" s="303"/>
      <c r="T19" s="303"/>
      <c r="U19" s="303"/>
      <c r="V19" s="304"/>
      <c r="W19" s="12"/>
    </row>
    <row r="20" spans="2:23" ht="15" customHeight="1" thickBot="1" x14ac:dyDescent="0.3">
      <c r="B20" s="13"/>
      <c r="C20" s="305" t="s">
        <v>105</v>
      </c>
      <c r="D20" s="306"/>
      <c r="E20" s="307">
        <v>0</v>
      </c>
      <c r="F20" s="308"/>
      <c r="G20" s="92"/>
      <c r="H20" s="93" t="s">
        <v>172</v>
      </c>
      <c r="I20" s="93" t="s">
        <v>123</v>
      </c>
      <c r="J20" s="94" t="s">
        <v>173</v>
      </c>
      <c r="K20" s="98"/>
      <c r="L20" s="309" t="s">
        <v>107</v>
      </c>
      <c r="M20" s="310"/>
      <c r="N20" s="310"/>
      <c r="O20" s="311"/>
      <c r="P20" s="309" t="s">
        <v>110</v>
      </c>
      <c r="Q20" s="310"/>
      <c r="R20" s="311"/>
      <c r="S20" s="309" t="s">
        <v>175</v>
      </c>
      <c r="T20" s="310"/>
      <c r="U20" s="310"/>
      <c r="V20" s="311"/>
      <c r="W20" s="12"/>
    </row>
    <row r="21" spans="2:23" ht="15" customHeight="1" thickBot="1" x14ac:dyDescent="0.3">
      <c r="B21" s="13"/>
      <c r="C21" s="285" t="s">
        <v>183</v>
      </c>
      <c r="D21" s="286"/>
      <c r="E21" s="281">
        <v>0</v>
      </c>
      <c r="F21" s="282"/>
      <c r="G21" s="92"/>
      <c r="H21" s="95">
        <f>SUM(D11)</f>
        <v>0</v>
      </c>
      <c r="I21" s="96">
        <f>SUM(D16)</f>
        <v>0</v>
      </c>
      <c r="J21" s="97">
        <f>SUM(I21-H21)</f>
        <v>0</v>
      </c>
      <c r="K21" s="98"/>
      <c r="L21" s="100" t="s">
        <v>181</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184</v>
      </c>
      <c r="D22" s="286"/>
      <c r="E22" s="281">
        <v>0</v>
      </c>
      <c r="F22" s="282"/>
      <c r="G22" s="92"/>
      <c r="H22" s="98"/>
      <c r="I22" s="98"/>
      <c r="J22" s="98"/>
      <c r="K22" s="98"/>
      <c r="L22" s="105" t="s">
        <v>116</v>
      </c>
      <c r="M22" s="106">
        <f>SUM(K11)</f>
        <v>0</v>
      </c>
      <c r="N22" s="107">
        <f>SUM(K16)</f>
        <v>0</v>
      </c>
      <c r="O22" s="108">
        <f>SUM(N22-M22)</f>
        <v>0</v>
      </c>
      <c r="P22" s="109">
        <f>SUM(V11)</f>
        <v>0</v>
      </c>
      <c r="Q22" s="110">
        <f>SUM(V16)</f>
        <v>0</v>
      </c>
      <c r="R22" s="110">
        <f>SUM(Q22-P22)</f>
        <v>0</v>
      </c>
      <c r="S22" s="111">
        <f>SUM(E24)</f>
        <v>0</v>
      </c>
      <c r="T22" s="112" t="s">
        <v>116</v>
      </c>
      <c r="U22" s="287">
        <f>SUM(O22,R22,S22)</f>
        <v>0</v>
      </c>
      <c r="V22" s="288"/>
      <c r="W22" s="12"/>
    </row>
    <row r="23" spans="2:23" ht="15" customHeight="1" thickBot="1" x14ac:dyDescent="0.3">
      <c r="B23" s="13"/>
      <c r="C23" s="289" t="s">
        <v>96</v>
      </c>
      <c r="D23" s="290"/>
      <c r="E23" s="291">
        <v>0</v>
      </c>
      <c r="F23" s="292"/>
      <c r="G23" s="92"/>
      <c r="H23" s="243" t="s">
        <v>206</v>
      </c>
      <c r="I23" s="244"/>
      <c r="J23" s="245"/>
      <c r="K23" s="98"/>
      <c r="L23" s="113" t="s">
        <v>117</v>
      </c>
      <c r="M23" s="114">
        <f>SUM(L11)</f>
        <v>0</v>
      </c>
      <c r="N23" s="115">
        <f>SUM(L16)</f>
        <v>0</v>
      </c>
      <c r="O23" s="116">
        <f>SUM(N23-M23)</f>
        <v>0</v>
      </c>
      <c r="P23" s="117">
        <f>SUM(V11)</f>
        <v>0</v>
      </c>
      <c r="Q23" s="118">
        <f>SUM(V16)</f>
        <v>0</v>
      </c>
      <c r="R23" s="110">
        <f>SUM(Q23-P23)</f>
        <v>0</v>
      </c>
      <c r="S23" s="138">
        <v>0</v>
      </c>
      <c r="T23" s="119" t="s">
        <v>117</v>
      </c>
      <c r="U23" s="293">
        <f>SUM(O23,R23,S23)</f>
        <v>0</v>
      </c>
      <c r="V23" s="294"/>
      <c r="W23" s="12"/>
    </row>
    <row r="24" spans="2:23" ht="15" customHeight="1" thickBot="1" x14ac:dyDescent="0.3">
      <c r="B24" s="13"/>
      <c r="C24" s="312" t="s">
        <v>106</v>
      </c>
      <c r="D24" s="313"/>
      <c r="E24" s="314">
        <f>SUM(E20:F23)</f>
        <v>0</v>
      </c>
      <c r="F24" s="315"/>
      <c r="G24" s="92"/>
      <c r="H24" s="93" t="s">
        <v>172</v>
      </c>
      <c r="I24" s="93" t="s">
        <v>174</v>
      </c>
      <c r="J24" s="94" t="s">
        <v>173</v>
      </c>
      <c r="K24" s="98"/>
      <c r="L24" s="113" t="s">
        <v>118</v>
      </c>
      <c r="M24" s="114">
        <f>SUM(M11)</f>
        <v>0</v>
      </c>
      <c r="N24" s="115">
        <f>SUM(M16)</f>
        <v>0</v>
      </c>
      <c r="O24" s="116">
        <f>SUM(N24-M24)</f>
        <v>0</v>
      </c>
      <c r="P24" s="117">
        <f>SUM(V11)</f>
        <v>0</v>
      </c>
      <c r="Q24" s="118">
        <f>SUM(V16)</f>
        <v>0</v>
      </c>
      <c r="R24" s="110">
        <f>SUM(Q24-P24)</f>
        <v>0</v>
      </c>
      <c r="S24" s="138">
        <v>0</v>
      </c>
      <c r="T24" s="119" t="s">
        <v>118</v>
      </c>
      <c r="U24" s="293">
        <f>SUM(O24,R24,S24)</f>
        <v>0</v>
      </c>
      <c r="V24" s="294"/>
      <c r="W24" s="12"/>
    </row>
    <row r="25" spans="2:23" ht="15" customHeight="1" thickBot="1" x14ac:dyDescent="0.3">
      <c r="B25" s="13"/>
      <c r="C25" s="295" t="s">
        <v>186</v>
      </c>
      <c r="D25" s="296"/>
      <c r="E25" s="297">
        <f>SUM(E16*90)</f>
        <v>0</v>
      </c>
      <c r="F25" s="298"/>
      <c r="G25" s="98"/>
      <c r="H25" s="95" t="e">
        <f>SUM(D11/E11)</f>
        <v>#DIV/0!</v>
      </c>
      <c r="I25" s="96" t="e">
        <f>SUM(D16/E16)</f>
        <v>#DIV/0!</v>
      </c>
      <c r="J25" s="97" t="e">
        <f>SUM(I25-H25)</f>
        <v>#DIV/0!</v>
      </c>
      <c r="K25" s="98"/>
      <c r="L25" s="113" t="s">
        <v>119</v>
      </c>
      <c r="M25" s="114">
        <f>SUM(N11)</f>
        <v>0</v>
      </c>
      <c r="N25" s="115">
        <f>SUM(N16)</f>
        <v>0</v>
      </c>
      <c r="O25" s="116">
        <f>SUM(N25-M25)</f>
        <v>0</v>
      </c>
      <c r="P25" s="117">
        <f>SUM(V11)</f>
        <v>0</v>
      </c>
      <c r="Q25" s="118">
        <f>SUM(V16)</f>
        <v>0</v>
      </c>
      <c r="R25" s="110">
        <f>SUM(Q25-P25)</f>
        <v>0</v>
      </c>
      <c r="S25" s="138">
        <v>0</v>
      </c>
      <c r="T25" s="119" t="s">
        <v>119</v>
      </c>
      <c r="U25" s="293">
        <f>SUM(O25,R25,S25)</f>
        <v>0</v>
      </c>
      <c r="V25" s="294"/>
      <c r="W25" s="12"/>
    </row>
    <row r="26" spans="2:23" ht="15" customHeight="1" thickBot="1" x14ac:dyDescent="0.3">
      <c r="B26" s="13"/>
      <c r="C26" s="11"/>
      <c r="D26" s="11"/>
      <c r="E26" s="11"/>
      <c r="F26" s="11"/>
      <c r="G26" s="98"/>
      <c r="H26" s="98"/>
      <c r="I26" s="98"/>
      <c r="J26" s="98"/>
      <c r="K26" s="98"/>
      <c r="L26" s="120" t="s">
        <v>120</v>
      </c>
      <c r="M26" s="121">
        <f>SUM(O11)</f>
        <v>0</v>
      </c>
      <c r="N26" s="122">
        <f>SUM(O16)</f>
        <v>0</v>
      </c>
      <c r="O26" s="123">
        <f>SUM(N26-M26)</f>
        <v>0</v>
      </c>
      <c r="P26" s="124">
        <f>SUM(V11)</f>
        <v>0</v>
      </c>
      <c r="Q26" s="125">
        <f>SUM(V16)</f>
        <v>0</v>
      </c>
      <c r="R26" s="126">
        <f>SUM(Q26-P26)</f>
        <v>0</v>
      </c>
      <c r="S26" s="139">
        <v>0</v>
      </c>
      <c r="T26" s="127" t="s">
        <v>120</v>
      </c>
      <c r="U26" s="269">
        <f>SUM(O26,R26,S26)</f>
        <v>0</v>
      </c>
      <c r="V26" s="270"/>
      <c r="W26" s="12"/>
    </row>
    <row r="27" spans="2:23" ht="45" customHeight="1" thickBot="1" x14ac:dyDescent="0.3">
      <c r="B27" s="50"/>
      <c r="C27" s="271" t="s">
        <v>189</v>
      </c>
      <c r="D27" s="272"/>
      <c r="E27" s="272"/>
      <c r="F27" s="272"/>
      <c r="G27" s="272"/>
      <c r="H27" s="272"/>
      <c r="I27" s="272"/>
      <c r="J27" s="273"/>
      <c r="K27" s="128"/>
      <c r="L27" s="129" t="s">
        <v>102</v>
      </c>
      <c r="M27" s="130">
        <f t="shared" ref="M27:S27" si="4">SUM(M22:M26)</f>
        <v>0</v>
      </c>
      <c r="N27" s="131">
        <f t="shared" si="4"/>
        <v>0</v>
      </c>
      <c r="O27" s="132">
        <f t="shared" si="4"/>
        <v>0</v>
      </c>
      <c r="P27" s="133">
        <f t="shared" si="4"/>
        <v>0</v>
      </c>
      <c r="Q27" s="134">
        <f t="shared" si="4"/>
        <v>0</v>
      </c>
      <c r="R27" s="135">
        <f t="shared" si="4"/>
        <v>0</v>
      </c>
      <c r="S27" s="136">
        <f t="shared" si="4"/>
        <v>0</v>
      </c>
      <c r="T27" s="137" t="s">
        <v>213</v>
      </c>
      <c r="U27" s="274">
        <f>SUM(U22:U26)</f>
        <v>0</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sheetProtection password="C43E" sheet="1" objects="1" scenarios="1"/>
  <mergeCells count="42">
    <mergeCell ref="C17:D17"/>
    <mergeCell ref="E17:V17"/>
    <mergeCell ref="B2:C2"/>
    <mergeCell ref="D2:K2"/>
    <mergeCell ref="L2:M2"/>
    <mergeCell ref="S2:U2"/>
    <mergeCell ref="C3:W3"/>
    <mergeCell ref="C5:J5"/>
    <mergeCell ref="K5:P5"/>
    <mergeCell ref="Q5:V5"/>
    <mergeCell ref="C12:D12"/>
    <mergeCell ref="E12:V12"/>
    <mergeCell ref="C14:J14"/>
    <mergeCell ref="K14:P14"/>
    <mergeCell ref="Q14:V14"/>
    <mergeCell ref="C19:F19"/>
    <mergeCell ref="H19:J19"/>
    <mergeCell ref="L19:V19"/>
    <mergeCell ref="C20:D20"/>
    <mergeCell ref="E20:F20"/>
    <mergeCell ref="L20:O20"/>
    <mergeCell ref="P20:R20"/>
    <mergeCell ref="S20:V20"/>
    <mergeCell ref="C21:D21"/>
    <mergeCell ref="E21:F21"/>
    <mergeCell ref="U21:V21"/>
    <mergeCell ref="C22:D22"/>
    <mergeCell ref="E22:F22"/>
    <mergeCell ref="U22:V22"/>
    <mergeCell ref="U25:V25"/>
    <mergeCell ref="U26:V26"/>
    <mergeCell ref="C27:J27"/>
    <mergeCell ref="U27:V27"/>
    <mergeCell ref="C23:D23"/>
    <mergeCell ref="E23:F23"/>
    <mergeCell ref="H23:J23"/>
    <mergeCell ref="U23:V23"/>
    <mergeCell ref="C24:D24"/>
    <mergeCell ref="E24:F24"/>
    <mergeCell ref="U24:V24"/>
    <mergeCell ref="C25:D25"/>
    <mergeCell ref="E25:F25"/>
  </mergeCells>
  <dataValidations count="1">
    <dataValidation type="list" allowBlank="1" showInputMessage="1" showErrorMessage="1" sqref="H7:H10 H16">
      <formula1>rateincludes</formula1>
    </dataValidation>
  </dataValidations>
  <printOptions horizontalCentered="1"/>
  <pageMargins left="0.25" right="0.25" top="1.5" bottom="0.75" header="0.3" footer="0.3"/>
  <pageSetup scale="59" orientation="landscape" r:id="rId1"/>
  <headerFooter>
    <oddHeader>&amp;L&amp;G&amp;C&amp;12STATE OF FLORIDA
&amp;22DEPARTMENT OF MANAGEMENT SERVICES
Cost Benefit Analysis&amp;R&amp;12&amp;D</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28"/>
  <sheetViews>
    <sheetView showGridLines="0" workbookViewId="0">
      <selection activeCell="S30" sqref="S30"/>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2:23" ht="10.5" customHeight="1" thickBot="1" x14ac:dyDescent="0.3"/>
    <row r="2" spans="2:23" ht="16.5" thickBot="1" x14ac:dyDescent="0.3">
      <c r="B2" s="316" t="s">
        <v>166</v>
      </c>
      <c r="C2" s="260"/>
      <c r="D2" s="261"/>
      <c r="E2" s="262"/>
      <c r="F2" s="262"/>
      <c r="G2" s="262"/>
      <c r="H2" s="262"/>
      <c r="I2" s="262"/>
      <c r="J2" s="262"/>
      <c r="K2" s="263"/>
      <c r="L2" s="316" t="s">
        <v>122</v>
      </c>
      <c r="M2" s="260"/>
      <c r="N2" s="7"/>
      <c r="O2" s="55"/>
      <c r="P2" s="56"/>
      <c r="Q2" s="57"/>
      <c r="R2" s="58" t="s">
        <v>167</v>
      </c>
      <c r="S2" s="322"/>
      <c r="T2" s="318"/>
      <c r="U2" s="318"/>
      <c r="V2" s="59"/>
      <c r="W2" s="8"/>
    </row>
    <row r="3" spans="2: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2: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2:23" ht="16.5" thickBot="1" x14ac:dyDescent="0.3">
      <c r="B5" s="13"/>
      <c r="C5" s="319" t="s">
        <v>178</v>
      </c>
      <c r="D5" s="320"/>
      <c r="E5" s="320"/>
      <c r="F5" s="320"/>
      <c r="G5" s="320"/>
      <c r="H5" s="320"/>
      <c r="I5" s="320"/>
      <c r="J5" s="321"/>
      <c r="K5" s="319" t="s">
        <v>98</v>
      </c>
      <c r="L5" s="320"/>
      <c r="M5" s="320"/>
      <c r="N5" s="320"/>
      <c r="O5" s="320"/>
      <c r="P5" s="321"/>
      <c r="Q5" s="319" t="s">
        <v>182</v>
      </c>
      <c r="R5" s="320"/>
      <c r="S5" s="320"/>
      <c r="T5" s="320"/>
      <c r="U5" s="320"/>
      <c r="V5" s="321"/>
      <c r="W5" s="12"/>
    </row>
    <row r="6" spans="2:23" s="16" customFormat="1" ht="43.5" customHeight="1" thickBot="1" x14ac:dyDescent="0.25">
      <c r="B6" s="14"/>
      <c r="C6" s="60" t="s">
        <v>90</v>
      </c>
      <c r="D6" s="61" t="s">
        <v>91</v>
      </c>
      <c r="E6" s="61" t="s">
        <v>33</v>
      </c>
      <c r="F6" s="61" t="s">
        <v>93</v>
      </c>
      <c r="G6" s="61" t="s">
        <v>92</v>
      </c>
      <c r="H6" s="61" t="s">
        <v>131</v>
      </c>
      <c r="I6" s="61" t="s">
        <v>168</v>
      </c>
      <c r="J6" s="62" t="s">
        <v>179</v>
      </c>
      <c r="K6" s="63" t="s">
        <v>212</v>
      </c>
      <c r="L6" s="64" t="s">
        <v>207</v>
      </c>
      <c r="M6" s="61" t="s">
        <v>208</v>
      </c>
      <c r="N6" s="61" t="s">
        <v>209</v>
      </c>
      <c r="O6" s="62" t="s">
        <v>210</v>
      </c>
      <c r="P6" s="65" t="s">
        <v>211</v>
      </c>
      <c r="Q6" s="60" t="s">
        <v>169</v>
      </c>
      <c r="R6" s="61" t="s">
        <v>94</v>
      </c>
      <c r="S6" s="61" t="s">
        <v>204</v>
      </c>
      <c r="T6" s="61" t="s">
        <v>95</v>
      </c>
      <c r="U6" s="62" t="s">
        <v>96</v>
      </c>
      <c r="V6" s="66" t="s">
        <v>205</v>
      </c>
      <c r="W6" s="15"/>
    </row>
    <row r="7" spans="2:23" x14ac:dyDescent="0.25">
      <c r="B7" s="17"/>
      <c r="C7" s="18"/>
      <c r="D7" s="19"/>
      <c r="E7" s="20"/>
      <c r="F7" s="21"/>
      <c r="G7" s="22"/>
      <c r="H7" s="22"/>
      <c r="I7" s="22"/>
      <c r="J7" s="23"/>
      <c r="K7" s="73">
        <f>(J7+I7+G7)*D7</f>
        <v>0</v>
      </c>
      <c r="L7" s="24"/>
      <c r="M7" s="25"/>
      <c r="N7" s="25"/>
      <c r="O7" s="26"/>
      <c r="P7" s="71">
        <f>SUM(K7:O7)</f>
        <v>0</v>
      </c>
      <c r="Q7" s="27"/>
      <c r="R7" s="28"/>
      <c r="S7" s="28"/>
      <c r="T7" s="28"/>
      <c r="U7" s="29"/>
      <c r="V7" s="67">
        <f t="shared" ref="V7:V10" si="0">SUM(Q7:U7)</f>
        <v>0</v>
      </c>
      <c r="W7" s="30"/>
    </row>
    <row r="8" spans="2:23" x14ac:dyDescent="0.25">
      <c r="B8" s="17"/>
      <c r="C8" s="31"/>
      <c r="D8" s="19"/>
      <c r="E8" s="20"/>
      <c r="F8" s="21"/>
      <c r="G8" s="22"/>
      <c r="H8" s="22"/>
      <c r="I8" s="22"/>
      <c r="J8" s="23"/>
      <c r="K8" s="73">
        <f t="shared" ref="K8:K10" si="1">(J8+I8+G8)*D8</f>
        <v>0</v>
      </c>
      <c r="L8" s="24"/>
      <c r="M8" s="24"/>
      <c r="N8" s="24"/>
      <c r="O8" s="32"/>
      <c r="P8" s="71">
        <f t="shared" ref="P8:P11" si="2">SUM(K8:O8)</f>
        <v>0</v>
      </c>
      <c r="Q8" s="33"/>
      <c r="R8" s="34"/>
      <c r="S8" s="34"/>
      <c r="T8" s="34"/>
      <c r="U8" s="35"/>
      <c r="V8" s="68">
        <f t="shared" si="0"/>
        <v>0</v>
      </c>
      <c r="W8" s="30"/>
    </row>
    <row r="9" spans="2:23" x14ac:dyDescent="0.25">
      <c r="B9" s="17"/>
      <c r="C9" s="31"/>
      <c r="D9" s="19"/>
      <c r="E9" s="20"/>
      <c r="F9" s="21"/>
      <c r="G9" s="22"/>
      <c r="H9" s="22"/>
      <c r="I9" s="22"/>
      <c r="J9" s="23"/>
      <c r="K9" s="73">
        <f t="shared" si="1"/>
        <v>0</v>
      </c>
      <c r="L9" s="24"/>
      <c r="M9" s="24"/>
      <c r="N9" s="24"/>
      <c r="O9" s="32"/>
      <c r="P9" s="71">
        <f t="shared" si="2"/>
        <v>0</v>
      </c>
      <c r="Q9" s="33"/>
      <c r="R9" s="34"/>
      <c r="S9" s="34"/>
      <c r="T9" s="34"/>
      <c r="U9" s="35"/>
      <c r="V9" s="68">
        <f t="shared" si="0"/>
        <v>0</v>
      </c>
      <c r="W9" s="30"/>
    </row>
    <row r="10" spans="2:23" ht="15.75" thickBot="1" x14ac:dyDescent="0.3">
      <c r="B10" s="17"/>
      <c r="C10" s="31"/>
      <c r="D10" s="19"/>
      <c r="E10" s="20"/>
      <c r="F10" s="21"/>
      <c r="G10" s="22"/>
      <c r="H10" s="22"/>
      <c r="I10" s="22"/>
      <c r="J10" s="23"/>
      <c r="K10" s="73">
        <f t="shared" si="1"/>
        <v>0</v>
      </c>
      <c r="L10" s="24"/>
      <c r="M10" s="24"/>
      <c r="N10" s="24"/>
      <c r="O10" s="32"/>
      <c r="P10" s="71">
        <f t="shared" si="2"/>
        <v>0</v>
      </c>
      <c r="Q10" s="33"/>
      <c r="R10" s="34"/>
      <c r="S10" s="34"/>
      <c r="T10" s="34"/>
      <c r="U10" s="35"/>
      <c r="V10" s="69">
        <f t="shared" si="0"/>
        <v>0</v>
      </c>
      <c r="W10" s="30"/>
    </row>
    <row r="11" spans="2:23" ht="15.75" thickBot="1" x14ac:dyDescent="0.3">
      <c r="B11" s="36"/>
      <c r="C11" s="74" t="s">
        <v>102</v>
      </c>
      <c r="D11" s="75">
        <f>SUM(D7:D10)</f>
        <v>0</v>
      </c>
      <c r="E11" s="76">
        <f>SUM(E7:E10)</f>
        <v>0</v>
      </c>
      <c r="F11" s="76"/>
      <c r="G11" s="76"/>
      <c r="H11" s="76"/>
      <c r="I11" s="76"/>
      <c r="J11" s="77"/>
      <c r="K11" s="72">
        <f>SUM(K7:K10)</f>
        <v>0</v>
      </c>
      <c r="L11" s="78">
        <f>SUM(L7:L10)</f>
        <v>0</v>
      </c>
      <c r="M11" s="79">
        <f>SUM(M7:M10)</f>
        <v>0</v>
      </c>
      <c r="N11" s="79">
        <f>SUM(N7:N10)</f>
        <v>0</v>
      </c>
      <c r="O11" s="80">
        <f>SUM(O7:O10)</f>
        <v>0</v>
      </c>
      <c r="P11" s="72">
        <f t="shared" si="2"/>
        <v>0</v>
      </c>
      <c r="Q11" s="81">
        <f t="shared" ref="Q11:V11" si="3">SUM(Q7:Q10)</f>
        <v>0</v>
      </c>
      <c r="R11" s="79">
        <f t="shared" si="3"/>
        <v>0</v>
      </c>
      <c r="S11" s="79">
        <f t="shared" si="3"/>
        <v>0</v>
      </c>
      <c r="T11" s="79">
        <f t="shared" si="3"/>
        <v>0</v>
      </c>
      <c r="U11" s="80">
        <f t="shared" si="3"/>
        <v>0</v>
      </c>
      <c r="V11" s="70">
        <f t="shared" si="3"/>
        <v>0</v>
      </c>
      <c r="W11" s="37"/>
    </row>
    <row r="12" spans="2:23" ht="45" customHeight="1" thickBot="1" x14ac:dyDescent="0.3">
      <c r="B12" s="36"/>
      <c r="C12" s="276" t="s">
        <v>97</v>
      </c>
      <c r="D12" s="277"/>
      <c r="E12" s="278"/>
      <c r="F12" s="279"/>
      <c r="G12" s="279"/>
      <c r="H12" s="279"/>
      <c r="I12" s="279"/>
      <c r="J12" s="279"/>
      <c r="K12" s="279"/>
      <c r="L12" s="279"/>
      <c r="M12" s="279"/>
      <c r="N12" s="279"/>
      <c r="O12" s="279"/>
      <c r="P12" s="279"/>
      <c r="Q12" s="279"/>
      <c r="R12" s="279"/>
      <c r="S12" s="279"/>
      <c r="T12" s="279"/>
      <c r="U12" s="279"/>
      <c r="V12" s="280"/>
      <c r="W12" s="37"/>
    </row>
    <row r="13" spans="2: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2: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2:23" s="38" customFormat="1" ht="36.75" thickBot="1" x14ac:dyDescent="0.25">
      <c r="B15" s="36"/>
      <c r="C15" s="60" t="s">
        <v>90</v>
      </c>
      <c r="D15" s="61" t="s">
        <v>91</v>
      </c>
      <c r="E15" s="61" t="s">
        <v>33</v>
      </c>
      <c r="F15" s="61" t="s">
        <v>171</v>
      </c>
      <c r="G15" s="61" t="s">
        <v>92</v>
      </c>
      <c r="H15" s="61" t="s">
        <v>131</v>
      </c>
      <c r="I15" s="61" t="s">
        <v>168</v>
      </c>
      <c r="J15" s="84" t="s">
        <v>179</v>
      </c>
      <c r="K15" s="63" t="s">
        <v>212</v>
      </c>
      <c r="L15" s="64" t="s">
        <v>207</v>
      </c>
      <c r="M15" s="61" t="s">
        <v>208</v>
      </c>
      <c r="N15" s="61" t="s">
        <v>209</v>
      </c>
      <c r="O15" s="62" t="s">
        <v>210</v>
      </c>
      <c r="P15" s="65" t="s">
        <v>211</v>
      </c>
      <c r="Q15" s="85" t="s">
        <v>169</v>
      </c>
      <c r="R15" s="85" t="s">
        <v>94</v>
      </c>
      <c r="S15" s="85" t="s">
        <v>100</v>
      </c>
      <c r="T15" s="86" t="s">
        <v>95</v>
      </c>
      <c r="U15" s="85" t="s">
        <v>96</v>
      </c>
      <c r="V15" s="63" t="s">
        <v>101</v>
      </c>
      <c r="W15" s="37"/>
    </row>
    <row r="16" spans="2:23" ht="15" customHeight="1" thickBot="1" x14ac:dyDescent="0.3">
      <c r="B16" s="36"/>
      <c r="C16" s="39"/>
      <c r="D16" s="40"/>
      <c r="E16" s="41">
        <f>E11</f>
        <v>0</v>
      </c>
      <c r="F16" s="42"/>
      <c r="G16" s="43"/>
      <c r="H16" s="43"/>
      <c r="I16" s="44"/>
      <c r="J16" s="45"/>
      <c r="K16" s="87">
        <f>(J16+I16+G16)*D16</f>
        <v>0</v>
      </c>
      <c r="L16" s="46"/>
      <c r="M16" s="46"/>
      <c r="N16" s="46"/>
      <c r="O16" s="46"/>
      <c r="P16" s="88">
        <f>SUM(K16:O16)</f>
        <v>0</v>
      </c>
      <c r="Q16" s="46"/>
      <c r="R16" s="47"/>
      <c r="S16" s="47"/>
      <c r="T16" s="47"/>
      <c r="U16" s="48"/>
      <c r="V16" s="89">
        <f>SUM(Q16:U16)</f>
        <v>0</v>
      </c>
      <c r="W16" s="37"/>
    </row>
    <row r="17" spans="2:23" ht="45" customHeight="1" thickBot="1" x14ac:dyDescent="0.3">
      <c r="B17" s="36"/>
      <c r="C17" s="276" t="s">
        <v>121</v>
      </c>
      <c r="D17" s="277"/>
      <c r="E17" s="278"/>
      <c r="F17" s="279"/>
      <c r="G17" s="279"/>
      <c r="H17" s="279"/>
      <c r="I17" s="279"/>
      <c r="J17" s="279"/>
      <c r="K17" s="279"/>
      <c r="L17" s="279"/>
      <c r="M17" s="279"/>
      <c r="N17" s="279"/>
      <c r="O17" s="279"/>
      <c r="P17" s="279"/>
      <c r="Q17" s="279"/>
      <c r="R17" s="279"/>
      <c r="S17" s="279"/>
      <c r="T17" s="279"/>
      <c r="U17" s="279"/>
      <c r="V17" s="280"/>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185</v>
      </c>
      <c r="D19" s="300"/>
      <c r="E19" s="300"/>
      <c r="F19" s="301"/>
      <c r="G19" s="91"/>
      <c r="H19" s="243" t="s">
        <v>176</v>
      </c>
      <c r="I19" s="244"/>
      <c r="J19" s="245"/>
      <c r="K19" s="99"/>
      <c r="L19" s="302" t="s">
        <v>218</v>
      </c>
      <c r="M19" s="303"/>
      <c r="N19" s="303"/>
      <c r="O19" s="303"/>
      <c r="P19" s="303"/>
      <c r="Q19" s="303"/>
      <c r="R19" s="303"/>
      <c r="S19" s="303"/>
      <c r="T19" s="303"/>
      <c r="U19" s="303"/>
      <c r="V19" s="304"/>
      <c r="W19" s="12"/>
    </row>
    <row r="20" spans="2:23" ht="15" customHeight="1" thickBot="1" x14ac:dyDescent="0.3">
      <c r="B20" s="13"/>
      <c r="C20" s="305" t="s">
        <v>105</v>
      </c>
      <c r="D20" s="306"/>
      <c r="E20" s="307">
        <v>0</v>
      </c>
      <c r="F20" s="308"/>
      <c r="G20" s="92"/>
      <c r="H20" s="93" t="s">
        <v>172</v>
      </c>
      <c r="I20" s="93" t="s">
        <v>123</v>
      </c>
      <c r="J20" s="94" t="s">
        <v>173</v>
      </c>
      <c r="K20" s="98"/>
      <c r="L20" s="309" t="s">
        <v>107</v>
      </c>
      <c r="M20" s="310"/>
      <c r="N20" s="310"/>
      <c r="O20" s="311"/>
      <c r="P20" s="309" t="s">
        <v>110</v>
      </c>
      <c r="Q20" s="310"/>
      <c r="R20" s="311"/>
      <c r="S20" s="309" t="s">
        <v>175</v>
      </c>
      <c r="T20" s="310"/>
      <c r="U20" s="310"/>
      <c r="V20" s="311"/>
      <c r="W20" s="12"/>
    </row>
    <row r="21" spans="2:23" ht="15" customHeight="1" thickBot="1" x14ac:dyDescent="0.3">
      <c r="B21" s="13"/>
      <c r="C21" s="285" t="s">
        <v>183</v>
      </c>
      <c r="D21" s="286"/>
      <c r="E21" s="281">
        <v>0</v>
      </c>
      <c r="F21" s="282"/>
      <c r="G21" s="92"/>
      <c r="H21" s="95">
        <f>SUM(D11)</f>
        <v>0</v>
      </c>
      <c r="I21" s="96">
        <f>SUM(D16)</f>
        <v>0</v>
      </c>
      <c r="J21" s="97">
        <f>SUM(I21-H21)</f>
        <v>0</v>
      </c>
      <c r="K21" s="98"/>
      <c r="L21" s="100" t="s">
        <v>181</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184</v>
      </c>
      <c r="D22" s="286"/>
      <c r="E22" s="281">
        <v>0</v>
      </c>
      <c r="F22" s="282"/>
      <c r="G22" s="92"/>
      <c r="H22" s="98"/>
      <c r="I22" s="98"/>
      <c r="J22" s="98"/>
      <c r="K22" s="98"/>
      <c r="L22" s="105" t="s">
        <v>116</v>
      </c>
      <c r="M22" s="106">
        <f>SUM(K11)</f>
        <v>0</v>
      </c>
      <c r="N22" s="107">
        <f>SUM(K16)</f>
        <v>0</v>
      </c>
      <c r="O22" s="108">
        <f>SUM(N22-M22)</f>
        <v>0</v>
      </c>
      <c r="P22" s="109">
        <f>SUM(V11)</f>
        <v>0</v>
      </c>
      <c r="Q22" s="110">
        <f>SUM(V16)</f>
        <v>0</v>
      </c>
      <c r="R22" s="110">
        <f>SUM(Q22-P22)</f>
        <v>0</v>
      </c>
      <c r="S22" s="111">
        <f>SUM(E24)</f>
        <v>0</v>
      </c>
      <c r="T22" s="112" t="s">
        <v>116</v>
      </c>
      <c r="U22" s="287">
        <f>SUM(O22,R22,S22)</f>
        <v>0</v>
      </c>
      <c r="V22" s="288"/>
      <c r="W22" s="12"/>
    </row>
    <row r="23" spans="2:23" ht="15" customHeight="1" thickBot="1" x14ac:dyDescent="0.3">
      <c r="B23" s="13"/>
      <c r="C23" s="289" t="s">
        <v>96</v>
      </c>
      <c r="D23" s="290"/>
      <c r="E23" s="291">
        <v>0</v>
      </c>
      <c r="F23" s="292"/>
      <c r="G23" s="92"/>
      <c r="H23" s="243" t="s">
        <v>206</v>
      </c>
      <c r="I23" s="244"/>
      <c r="J23" s="245"/>
      <c r="K23" s="98"/>
      <c r="L23" s="113" t="s">
        <v>117</v>
      </c>
      <c r="M23" s="114">
        <f>SUM(L11)</f>
        <v>0</v>
      </c>
      <c r="N23" s="115">
        <f>SUM(L16)</f>
        <v>0</v>
      </c>
      <c r="O23" s="116">
        <f>SUM(N23-M23)</f>
        <v>0</v>
      </c>
      <c r="P23" s="117">
        <f>SUM(V11)</f>
        <v>0</v>
      </c>
      <c r="Q23" s="118">
        <f>SUM(V16)</f>
        <v>0</v>
      </c>
      <c r="R23" s="110">
        <f>SUM(Q23-P23)</f>
        <v>0</v>
      </c>
      <c r="S23" s="138">
        <v>0</v>
      </c>
      <c r="T23" s="119" t="s">
        <v>117</v>
      </c>
      <c r="U23" s="293">
        <f>SUM(O23,R23,S23)</f>
        <v>0</v>
      </c>
      <c r="V23" s="294"/>
      <c r="W23" s="12"/>
    </row>
    <row r="24" spans="2:23" ht="15" customHeight="1" thickBot="1" x14ac:dyDescent="0.3">
      <c r="B24" s="13"/>
      <c r="C24" s="312" t="s">
        <v>106</v>
      </c>
      <c r="D24" s="313"/>
      <c r="E24" s="314">
        <f>SUM(E20:F23)</f>
        <v>0</v>
      </c>
      <c r="F24" s="315"/>
      <c r="G24" s="92"/>
      <c r="H24" s="93" t="s">
        <v>172</v>
      </c>
      <c r="I24" s="93" t="s">
        <v>174</v>
      </c>
      <c r="J24" s="94" t="s">
        <v>173</v>
      </c>
      <c r="K24" s="98"/>
      <c r="L24" s="113" t="s">
        <v>118</v>
      </c>
      <c r="M24" s="114">
        <f>SUM(M11)</f>
        <v>0</v>
      </c>
      <c r="N24" s="115">
        <f>SUM(M16)</f>
        <v>0</v>
      </c>
      <c r="O24" s="116">
        <f>SUM(N24-M24)</f>
        <v>0</v>
      </c>
      <c r="P24" s="117">
        <f>SUM(V11)</f>
        <v>0</v>
      </c>
      <c r="Q24" s="118">
        <f>SUM(V16)</f>
        <v>0</v>
      </c>
      <c r="R24" s="110">
        <f>SUM(Q24-P24)</f>
        <v>0</v>
      </c>
      <c r="S24" s="138">
        <v>0</v>
      </c>
      <c r="T24" s="119" t="s">
        <v>118</v>
      </c>
      <c r="U24" s="293">
        <f>SUM(O24,R24,S24)</f>
        <v>0</v>
      </c>
      <c r="V24" s="294"/>
      <c r="W24" s="12"/>
    </row>
    <row r="25" spans="2:23" ht="15" customHeight="1" thickBot="1" x14ac:dyDescent="0.3">
      <c r="B25" s="13"/>
      <c r="C25" s="295" t="s">
        <v>186</v>
      </c>
      <c r="D25" s="296"/>
      <c r="E25" s="297">
        <f>SUM(E16*90)</f>
        <v>0</v>
      </c>
      <c r="F25" s="298"/>
      <c r="G25" s="98"/>
      <c r="H25" s="95" t="e">
        <f>SUM(D11/E11)</f>
        <v>#DIV/0!</v>
      </c>
      <c r="I25" s="96" t="e">
        <f>SUM(D16/E16)</f>
        <v>#DIV/0!</v>
      </c>
      <c r="J25" s="97" t="e">
        <f>SUM(I25-H25)</f>
        <v>#DIV/0!</v>
      </c>
      <c r="K25" s="98"/>
      <c r="L25" s="113" t="s">
        <v>119</v>
      </c>
      <c r="M25" s="114">
        <f>SUM(N11)</f>
        <v>0</v>
      </c>
      <c r="N25" s="115">
        <f>SUM(N16)</f>
        <v>0</v>
      </c>
      <c r="O25" s="116">
        <f>SUM(N25-M25)</f>
        <v>0</v>
      </c>
      <c r="P25" s="117">
        <f>SUM(V11)</f>
        <v>0</v>
      </c>
      <c r="Q25" s="118">
        <f>SUM(V16)</f>
        <v>0</v>
      </c>
      <c r="R25" s="110">
        <f>SUM(Q25-P25)</f>
        <v>0</v>
      </c>
      <c r="S25" s="138">
        <v>0</v>
      </c>
      <c r="T25" s="119" t="s">
        <v>119</v>
      </c>
      <c r="U25" s="293">
        <f>SUM(O25,R25,S25)</f>
        <v>0</v>
      </c>
      <c r="V25" s="294"/>
      <c r="W25" s="12"/>
    </row>
    <row r="26" spans="2:23" ht="15" customHeight="1" thickBot="1" x14ac:dyDescent="0.3">
      <c r="B26" s="13"/>
      <c r="C26" s="11"/>
      <c r="D26" s="11"/>
      <c r="E26" s="11"/>
      <c r="F26" s="11"/>
      <c r="G26" s="98"/>
      <c r="H26" s="98"/>
      <c r="I26" s="98"/>
      <c r="J26" s="98"/>
      <c r="K26" s="98"/>
      <c r="L26" s="120" t="s">
        <v>120</v>
      </c>
      <c r="M26" s="121">
        <f>SUM(O11)</f>
        <v>0</v>
      </c>
      <c r="N26" s="122">
        <f>SUM(O16)</f>
        <v>0</v>
      </c>
      <c r="O26" s="123">
        <f>SUM(N26-M26)</f>
        <v>0</v>
      </c>
      <c r="P26" s="124">
        <f>SUM(V11)</f>
        <v>0</v>
      </c>
      <c r="Q26" s="125">
        <f>SUM(V16)</f>
        <v>0</v>
      </c>
      <c r="R26" s="126">
        <f>SUM(Q26-P26)</f>
        <v>0</v>
      </c>
      <c r="S26" s="139">
        <v>0</v>
      </c>
      <c r="T26" s="127" t="s">
        <v>120</v>
      </c>
      <c r="U26" s="269">
        <f>SUM(O26,R26,S26)</f>
        <v>0</v>
      </c>
      <c r="V26" s="270"/>
      <c r="W26" s="12"/>
    </row>
    <row r="27" spans="2:23" ht="45" customHeight="1" thickBot="1" x14ac:dyDescent="0.3">
      <c r="B27" s="50"/>
      <c r="C27" s="271" t="s">
        <v>189</v>
      </c>
      <c r="D27" s="272"/>
      <c r="E27" s="272"/>
      <c r="F27" s="272"/>
      <c r="G27" s="272"/>
      <c r="H27" s="272"/>
      <c r="I27" s="272"/>
      <c r="J27" s="273"/>
      <c r="K27" s="128"/>
      <c r="L27" s="129" t="s">
        <v>102</v>
      </c>
      <c r="M27" s="130">
        <f t="shared" ref="M27:S27" si="4">SUM(M22:M26)</f>
        <v>0</v>
      </c>
      <c r="N27" s="131">
        <f t="shared" si="4"/>
        <v>0</v>
      </c>
      <c r="O27" s="132">
        <f t="shared" si="4"/>
        <v>0</v>
      </c>
      <c r="P27" s="133">
        <f t="shared" si="4"/>
        <v>0</v>
      </c>
      <c r="Q27" s="134">
        <f t="shared" si="4"/>
        <v>0</v>
      </c>
      <c r="R27" s="135">
        <f t="shared" si="4"/>
        <v>0</v>
      </c>
      <c r="S27" s="136">
        <f t="shared" si="4"/>
        <v>0</v>
      </c>
      <c r="T27" s="137" t="s">
        <v>213</v>
      </c>
      <c r="U27" s="274">
        <f>SUM(U22:U26)</f>
        <v>0</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sheetProtection password="C43E" sheet="1" objects="1" scenarios="1"/>
  <mergeCells count="42">
    <mergeCell ref="C17:D17"/>
    <mergeCell ref="E17:V17"/>
    <mergeCell ref="B2:C2"/>
    <mergeCell ref="D2:K2"/>
    <mergeCell ref="L2:M2"/>
    <mergeCell ref="S2:U2"/>
    <mergeCell ref="C3:W3"/>
    <mergeCell ref="C5:J5"/>
    <mergeCell ref="K5:P5"/>
    <mergeCell ref="Q5:V5"/>
    <mergeCell ref="C12:D12"/>
    <mergeCell ref="E12:V12"/>
    <mergeCell ref="C14:J14"/>
    <mergeCell ref="K14:P14"/>
    <mergeCell ref="Q14:V14"/>
    <mergeCell ref="C19:F19"/>
    <mergeCell ref="H19:J19"/>
    <mergeCell ref="L19:V19"/>
    <mergeCell ref="C20:D20"/>
    <mergeCell ref="E20:F20"/>
    <mergeCell ref="L20:O20"/>
    <mergeCell ref="P20:R20"/>
    <mergeCell ref="S20:V20"/>
    <mergeCell ref="C21:D21"/>
    <mergeCell ref="E21:F21"/>
    <mergeCell ref="U21:V21"/>
    <mergeCell ref="C22:D22"/>
    <mergeCell ref="E22:F22"/>
    <mergeCell ref="U22:V22"/>
    <mergeCell ref="U25:V25"/>
    <mergeCell ref="U26:V26"/>
    <mergeCell ref="C27:J27"/>
    <mergeCell ref="U27:V27"/>
    <mergeCell ref="C23:D23"/>
    <mergeCell ref="E23:F23"/>
    <mergeCell ref="H23:J23"/>
    <mergeCell ref="U23:V23"/>
    <mergeCell ref="C24:D24"/>
    <mergeCell ref="E24:F24"/>
    <mergeCell ref="U24:V24"/>
    <mergeCell ref="C25:D25"/>
    <mergeCell ref="E25:F25"/>
  </mergeCells>
  <dataValidations count="1">
    <dataValidation type="list" allowBlank="1" showInputMessage="1" showErrorMessage="1" sqref="H7:H10 H16">
      <formula1>rateincludes</formula1>
    </dataValidation>
  </dataValidations>
  <printOptions horizontalCentered="1"/>
  <pageMargins left="0.25" right="0.25" top="1.5" bottom="0.75" header="0.3" footer="0.3"/>
  <pageSetup scale="58" orientation="landscape" r:id="rId1"/>
  <headerFooter>
    <oddHeader>&amp;L&amp;G&amp;C&amp;12STATE OF FLORIDA &amp;11
&amp;22DEPARTMENT OF MANAGEMENT SERVICES
&amp;18Cost Benefit Analysis&amp;R&amp;12&amp;D</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
  <sheetViews>
    <sheetView topLeftCell="AG1" workbookViewId="0">
      <selection activeCell="AN35" sqref="AN35"/>
    </sheetView>
  </sheetViews>
  <sheetFormatPr defaultRowHeight="17.25" customHeight="1" x14ac:dyDescent="0.2"/>
  <cols>
    <col min="1" max="1" width="11.140625" style="2" bestFit="1" customWidth="1"/>
    <col min="2" max="2" width="7.5703125" style="2" bestFit="1" customWidth="1"/>
    <col min="3" max="3" width="21.42578125" style="2" bestFit="1" customWidth="1"/>
    <col min="4" max="4" width="16.7109375" style="2" bestFit="1" customWidth="1"/>
    <col min="5" max="5" width="23.42578125" style="2" bestFit="1" customWidth="1"/>
    <col min="6" max="6" width="14.5703125" style="2" bestFit="1" customWidth="1"/>
    <col min="7" max="7" width="12.5703125" style="2" bestFit="1" customWidth="1"/>
    <col min="8" max="8" width="14.140625" style="2" bestFit="1" customWidth="1"/>
    <col min="9" max="9" width="38.28515625" style="2" bestFit="1" customWidth="1"/>
    <col min="10" max="10" width="6.5703125" style="2" bestFit="1" customWidth="1"/>
    <col min="11" max="11" width="28.85546875" style="2" bestFit="1" customWidth="1"/>
    <col min="12" max="12" width="14.7109375" style="2" bestFit="1" customWidth="1"/>
    <col min="13" max="13" width="11" style="2" bestFit="1" customWidth="1"/>
    <col min="14" max="14" width="9.7109375" style="2" bestFit="1" customWidth="1"/>
    <col min="15" max="15" width="13.85546875" style="2" bestFit="1" customWidth="1"/>
    <col min="16" max="16" width="12.140625" style="2" bestFit="1" customWidth="1"/>
    <col min="17" max="17" width="12.7109375" style="2" customWidth="1"/>
    <col min="18" max="18" width="13.85546875" style="2" customWidth="1"/>
    <col min="19" max="19" width="13.140625" style="2" bestFit="1" customWidth="1"/>
    <col min="20" max="20" width="13.28515625" style="2" bestFit="1" customWidth="1"/>
    <col min="21" max="21" width="11.5703125" style="2" bestFit="1" customWidth="1"/>
    <col min="22" max="22" width="10" style="2" bestFit="1" customWidth="1"/>
    <col min="23" max="23" width="10.5703125" style="2" bestFit="1" customWidth="1"/>
    <col min="24" max="24" width="52.140625" style="2" bestFit="1" customWidth="1"/>
    <col min="25" max="25" width="24.140625" style="2" bestFit="1" customWidth="1"/>
    <col min="26" max="26" width="14.140625" style="2" bestFit="1" customWidth="1"/>
    <col min="27" max="27" width="9.140625" style="2" bestFit="1" customWidth="1"/>
    <col min="28" max="28" width="10.42578125" style="2" bestFit="1" customWidth="1"/>
    <col min="29" max="29" width="13.28515625" style="2" bestFit="1" customWidth="1"/>
    <col min="30" max="30" width="12.140625" style="2" bestFit="1" customWidth="1"/>
    <col min="31" max="31" width="11.5703125" style="2" bestFit="1" customWidth="1"/>
    <col min="32" max="32" width="19.140625" style="2" bestFit="1" customWidth="1"/>
    <col min="33" max="33" width="20.28515625" style="2" bestFit="1" customWidth="1"/>
    <col min="34" max="34" width="20.5703125" style="2" bestFit="1" customWidth="1"/>
    <col min="35" max="35" width="3.5703125" style="2" bestFit="1" customWidth="1"/>
    <col min="36" max="36" width="14.7109375" style="2" bestFit="1" customWidth="1"/>
    <col min="37" max="37" width="20.5703125" style="2" bestFit="1" customWidth="1"/>
    <col min="38" max="38" width="9.42578125" style="2" bestFit="1" customWidth="1"/>
    <col min="39" max="39" width="16.5703125" style="2" bestFit="1" customWidth="1"/>
    <col min="40" max="40" width="14.7109375" style="2" bestFit="1" customWidth="1"/>
    <col min="41" max="41" width="8.85546875" style="2" bestFit="1" customWidth="1"/>
    <col min="42" max="42" width="11.5703125" style="2" bestFit="1" customWidth="1"/>
    <col min="43" max="43" width="17.28515625" style="2" bestFit="1" customWidth="1"/>
    <col min="44" max="44" width="8.42578125" style="2" bestFit="1" customWidth="1"/>
    <col min="45" max="45" width="12.85546875" style="2" bestFit="1" customWidth="1"/>
    <col min="46" max="46" width="12.140625" style="2" bestFit="1" customWidth="1"/>
    <col min="47" max="47" width="14.42578125" style="2" bestFit="1" customWidth="1"/>
    <col min="48" max="48" width="18.5703125" style="2" bestFit="1" customWidth="1"/>
    <col min="49" max="49" width="22.140625" style="2" bestFit="1" customWidth="1"/>
    <col min="50" max="50" width="6.7109375" style="2" bestFit="1" customWidth="1"/>
    <col min="51" max="51" width="33.5703125" style="2" bestFit="1" customWidth="1"/>
    <col min="52" max="52" width="6.140625" style="2" bestFit="1" customWidth="1"/>
    <col min="53" max="53" width="20.85546875" style="2" bestFit="1" customWidth="1"/>
    <col min="54" max="54" width="14.5703125" style="2" bestFit="1" customWidth="1"/>
    <col min="55" max="55" width="12.140625" style="2" bestFit="1" customWidth="1"/>
    <col min="56" max="16384" width="9.140625" style="2"/>
  </cols>
  <sheetData>
    <row r="1" spans="1:55" ht="17.25" customHeight="1" x14ac:dyDescent="0.2">
      <c r="A1" s="1" t="s">
        <v>0</v>
      </c>
      <c r="B1" s="1" t="s">
        <v>1</v>
      </c>
      <c r="C1" s="1" t="s">
        <v>133</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134</v>
      </c>
      <c r="AK1" s="1" t="s">
        <v>135</v>
      </c>
      <c r="AL1" s="1" t="s">
        <v>136</v>
      </c>
      <c r="AM1" s="1" t="s">
        <v>137</v>
      </c>
      <c r="AN1" s="1" t="s">
        <v>138</v>
      </c>
      <c r="AO1" s="1" t="s">
        <v>139</v>
      </c>
      <c r="AP1" s="1" t="s">
        <v>140</v>
      </c>
      <c r="AQ1" s="1" t="s">
        <v>141</v>
      </c>
      <c r="AR1" s="1" t="s">
        <v>142</v>
      </c>
      <c r="AS1" s="1" t="s">
        <v>143</v>
      </c>
      <c r="AT1" s="1" t="s">
        <v>144</v>
      </c>
      <c r="AU1" s="1" t="s">
        <v>145</v>
      </c>
      <c r="AV1" s="1" t="s">
        <v>146</v>
      </c>
      <c r="AW1" s="1" t="s">
        <v>147</v>
      </c>
      <c r="AX1" s="1" t="s">
        <v>148</v>
      </c>
      <c r="AY1" s="1" t="s">
        <v>149</v>
      </c>
      <c r="AZ1" s="1" t="s">
        <v>150</v>
      </c>
      <c r="BA1" s="1" t="s">
        <v>151</v>
      </c>
      <c r="BB1" s="1" t="s">
        <v>34</v>
      </c>
      <c r="BC1" s="1" t="s">
        <v>35</v>
      </c>
    </row>
    <row r="2" spans="1:55" ht="17.25" customHeight="1" x14ac:dyDescent="0.2">
      <c r="A2" s="1" t="s">
        <v>36</v>
      </c>
      <c r="B2" s="1">
        <v>6400174</v>
      </c>
      <c r="C2" s="1"/>
      <c r="D2" s="1" t="s">
        <v>152</v>
      </c>
      <c r="E2" s="1" t="s">
        <v>63</v>
      </c>
      <c r="F2" s="3">
        <v>40999.75209490741</v>
      </c>
      <c r="G2" s="1" t="s">
        <v>38</v>
      </c>
      <c r="H2" s="1">
        <v>688</v>
      </c>
      <c r="I2" s="1" t="s">
        <v>72</v>
      </c>
      <c r="J2" s="1"/>
      <c r="K2" s="1" t="s">
        <v>73</v>
      </c>
      <c r="L2" s="1" t="s">
        <v>74</v>
      </c>
      <c r="M2" s="1" t="s">
        <v>43</v>
      </c>
      <c r="N2" s="1" t="s">
        <v>44</v>
      </c>
      <c r="O2" s="1">
        <v>33607</v>
      </c>
      <c r="P2" s="1" t="s">
        <v>45</v>
      </c>
      <c r="Q2" s="1" t="s">
        <v>46</v>
      </c>
      <c r="R2" s="4">
        <v>37377</v>
      </c>
      <c r="S2" s="4">
        <v>41394</v>
      </c>
      <c r="T2" s="1">
        <v>4159</v>
      </c>
      <c r="U2" s="1">
        <v>17.399999999999999</v>
      </c>
      <c r="V2" s="1">
        <v>6030.55</v>
      </c>
      <c r="W2" s="1">
        <v>72366.600000000006</v>
      </c>
      <c r="X2" s="1" t="s">
        <v>75</v>
      </c>
      <c r="Y2" s="1" t="s">
        <v>68</v>
      </c>
      <c r="Z2" s="1" t="s">
        <v>76</v>
      </c>
      <c r="AA2" s="1" t="s">
        <v>70</v>
      </c>
      <c r="AB2" s="1" t="s">
        <v>43</v>
      </c>
      <c r="AC2" s="1">
        <v>33567</v>
      </c>
      <c r="AD2" s="1" t="s">
        <v>46</v>
      </c>
      <c r="AE2" s="1"/>
      <c r="AF2" s="1" t="s">
        <v>77</v>
      </c>
      <c r="AG2" s="1" t="s">
        <v>50</v>
      </c>
      <c r="AH2" s="1"/>
      <c r="AI2" s="1">
        <v>18</v>
      </c>
      <c r="AJ2" s="1"/>
      <c r="AK2" s="1" t="s">
        <v>153</v>
      </c>
      <c r="AL2" s="1" t="s">
        <v>153</v>
      </c>
      <c r="AM2" s="1" t="s">
        <v>153</v>
      </c>
      <c r="AN2" s="1" t="s">
        <v>153</v>
      </c>
      <c r="AO2" s="1" t="s">
        <v>153</v>
      </c>
      <c r="AP2" s="1" t="s">
        <v>153</v>
      </c>
      <c r="AQ2" s="1" t="s">
        <v>153</v>
      </c>
      <c r="AR2" s="1" t="s">
        <v>153</v>
      </c>
      <c r="AS2" s="1" t="s">
        <v>153</v>
      </c>
      <c r="AT2" s="1" t="s">
        <v>153</v>
      </c>
      <c r="AU2" s="1" t="s">
        <v>153</v>
      </c>
      <c r="AV2" s="1" t="s">
        <v>153</v>
      </c>
      <c r="AW2" s="1" t="s">
        <v>153</v>
      </c>
      <c r="AX2" s="1" t="s">
        <v>153</v>
      </c>
      <c r="AY2" s="1" t="s">
        <v>153</v>
      </c>
      <c r="AZ2" s="1" t="s">
        <v>153</v>
      </c>
      <c r="BA2" s="1"/>
      <c r="BB2" s="3">
        <v>40996.627245370371</v>
      </c>
      <c r="BC2" s="3">
        <v>41003.253460648149</v>
      </c>
    </row>
    <row r="3" spans="1:55" ht="17.25" customHeight="1" x14ac:dyDescent="0.2">
      <c r="A3" s="1" t="s">
        <v>51</v>
      </c>
      <c r="B3" s="1">
        <v>9646206</v>
      </c>
      <c r="C3" s="1">
        <v>4003</v>
      </c>
      <c r="D3" s="1" t="s">
        <v>52</v>
      </c>
      <c r="E3" s="1" t="s">
        <v>53</v>
      </c>
      <c r="F3" s="3">
        <v>40999.75209490741</v>
      </c>
      <c r="G3" s="1" t="s">
        <v>38</v>
      </c>
      <c r="H3" s="1">
        <v>640</v>
      </c>
      <c r="I3" s="1" t="s">
        <v>54</v>
      </c>
      <c r="J3" s="1"/>
      <c r="K3" s="1" t="s">
        <v>55</v>
      </c>
      <c r="L3" s="1"/>
      <c r="M3" s="1" t="s">
        <v>43</v>
      </c>
      <c r="N3" s="1" t="s">
        <v>44</v>
      </c>
      <c r="O3" s="1">
        <v>33605</v>
      </c>
      <c r="P3" s="1" t="s">
        <v>45</v>
      </c>
      <c r="Q3" s="1" t="s">
        <v>46</v>
      </c>
      <c r="R3" s="4">
        <v>1</v>
      </c>
      <c r="S3" s="4">
        <v>55153</v>
      </c>
      <c r="T3" s="1">
        <v>8521</v>
      </c>
      <c r="U3" s="1">
        <v>5.1100000000000003</v>
      </c>
      <c r="V3" s="1">
        <v>3628.5259999999998</v>
      </c>
      <c r="W3" s="1">
        <v>43542.31</v>
      </c>
      <c r="X3" s="1" t="s">
        <v>56</v>
      </c>
      <c r="Y3" s="1"/>
      <c r="Z3" s="1"/>
      <c r="AA3" s="1"/>
      <c r="AB3" s="1"/>
      <c r="AC3" s="1"/>
      <c r="AD3" s="1"/>
      <c r="AE3" s="1"/>
      <c r="AF3" s="1" t="s">
        <v>57</v>
      </c>
      <c r="AG3" s="1" t="s">
        <v>58</v>
      </c>
      <c r="AH3" s="1"/>
      <c r="AI3" s="1">
        <v>0</v>
      </c>
      <c r="AJ3" s="5" t="s">
        <v>154</v>
      </c>
      <c r="AK3" s="1" t="s">
        <v>153</v>
      </c>
      <c r="AL3" s="1" t="s">
        <v>153</v>
      </c>
      <c r="AM3" s="1" t="s">
        <v>153</v>
      </c>
      <c r="AN3" s="1" t="s">
        <v>153</v>
      </c>
      <c r="AO3" s="1" t="s">
        <v>153</v>
      </c>
      <c r="AP3" s="1" t="s">
        <v>153</v>
      </c>
      <c r="AQ3" s="1" t="s">
        <v>153</v>
      </c>
      <c r="AR3" s="1" t="s">
        <v>153</v>
      </c>
      <c r="AS3" s="1" t="s">
        <v>153</v>
      </c>
      <c r="AT3" s="1" t="s">
        <v>153</v>
      </c>
      <c r="AU3" s="1" t="s">
        <v>153</v>
      </c>
      <c r="AV3" s="1" t="s">
        <v>153</v>
      </c>
      <c r="AW3" s="1" t="s">
        <v>153</v>
      </c>
      <c r="AX3" s="1" t="s">
        <v>153</v>
      </c>
      <c r="AY3" s="1" t="s">
        <v>153</v>
      </c>
      <c r="AZ3" s="1" t="s">
        <v>153</v>
      </c>
      <c r="BA3" s="1"/>
      <c r="BB3" s="3">
        <v>40926.625740740739</v>
      </c>
      <c r="BC3" s="3">
        <v>41003.253460648149</v>
      </c>
    </row>
    <row r="4" spans="1:55" ht="29.25" customHeight="1" x14ac:dyDescent="0.2">
      <c r="A4" s="1" t="s">
        <v>51</v>
      </c>
      <c r="B4" s="1">
        <v>9646205</v>
      </c>
      <c r="C4" s="1">
        <v>4003</v>
      </c>
      <c r="D4" s="1" t="s">
        <v>52</v>
      </c>
      <c r="E4" s="1" t="s">
        <v>53</v>
      </c>
      <c r="F4" s="3">
        <v>40999.75209490741</v>
      </c>
      <c r="G4" s="1" t="s">
        <v>38</v>
      </c>
      <c r="H4" s="1">
        <v>640</v>
      </c>
      <c r="I4" s="1" t="s">
        <v>54</v>
      </c>
      <c r="J4" s="1"/>
      <c r="K4" s="1" t="s">
        <v>55</v>
      </c>
      <c r="L4" s="1"/>
      <c r="M4" s="1" t="s">
        <v>43</v>
      </c>
      <c r="N4" s="1" t="s">
        <v>44</v>
      </c>
      <c r="O4" s="1">
        <v>33605</v>
      </c>
      <c r="P4" s="1" t="s">
        <v>45</v>
      </c>
      <c r="Q4" s="1" t="s">
        <v>46</v>
      </c>
      <c r="R4" s="4">
        <v>1</v>
      </c>
      <c r="S4" s="4">
        <v>55153</v>
      </c>
      <c r="T4" s="1">
        <v>10362</v>
      </c>
      <c r="U4" s="1">
        <v>17.18</v>
      </c>
      <c r="V4" s="1">
        <v>14834.93</v>
      </c>
      <c r="W4" s="1">
        <v>178019.16</v>
      </c>
      <c r="X4" s="1" t="s">
        <v>56</v>
      </c>
      <c r="Y4" s="1"/>
      <c r="Z4" s="1"/>
      <c r="AA4" s="1"/>
      <c r="AB4" s="1"/>
      <c r="AC4" s="1"/>
      <c r="AD4" s="1"/>
      <c r="AE4" s="1"/>
      <c r="AF4" s="1" t="s">
        <v>59</v>
      </c>
      <c r="AG4" s="1" t="s">
        <v>50</v>
      </c>
      <c r="AH4" s="1"/>
      <c r="AI4" s="1">
        <v>69</v>
      </c>
      <c r="AJ4" s="5" t="s">
        <v>155</v>
      </c>
      <c r="AK4" s="1" t="s">
        <v>153</v>
      </c>
      <c r="AL4" s="1" t="s">
        <v>153</v>
      </c>
      <c r="AM4" s="1" t="s">
        <v>153</v>
      </c>
      <c r="AN4" s="1" t="s">
        <v>153</v>
      </c>
      <c r="AO4" s="1" t="s">
        <v>153</v>
      </c>
      <c r="AP4" s="1" t="s">
        <v>153</v>
      </c>
      <c r="AQ4" s="1" t="s">
        <v>153</v>
      </c>
      <c r="AR4" s="1" t="s">
        <v>153</v>
      </c>
      <c r="AS4" s="1" t="s">
        <v>153</v>
      </c>
      <c r="AT4" s="1" t="s">
        <v>153</v>
      </c>
      <c r="AU4" s="1" t="s">
        <v>153</v>
      </c>
      <c r="AV4" s="1" t="s">
        <v>153</v>
      </c>
      <c r="AW4" s="1" t="s">
        <v>153</v>
      </c>
      <c r="AX4" s="1" t="s">
        <v>153</v>
      </c>
      <c r="AY4" s="1" t="s">
        <v>153</v>
      </c>
      <c r="AZ4" s="1" t="s">
        <v>153</v>
      </c>
      <c r="BA4" s="1"/>
      <c r="BB4" s="3">
        <v>40576.418715277781</v>
      </c>
      <c r="BC4" s="3">
        <v>41003.253460648149</v>
      </c>
    </row>
    <row r="5" spans="1:55" ht="17.25" customHeight="1" x14ac:dyDescent="0.2">
      <c r="A5" s="1" t="s">
        <v>36</v>
      </c>
      <c r="B5" s="1">
        <v>6400323</v>
      </c>
      <c r="C5" s="1"/>
      <c r="D5" s="1" t="s">
        <v>156</v>
      </c>
      <c r="E5" s="1" t="s">
        <v>78</v>
      </c>
      <c r="F5" s="3">
        <v>40999.75209490741</v>
      </c>
      <c r="G5" s="1" t="s">
        <v>38</v>
      </c>
      <c r="H5" s="1">
        <v>642</v>
      </c>
      <c r="I5" s="1" t="s">
        <v>79</v>
      </c>
      <c r="J5" s="1"/>
      <c r="K5" s="1" t="s">
        <v>80</v>
      </c>
      <c r="L5" s="1" t="s">
        <v>81</v>
      </c>
      <c r="M5" s="1" t="s">
        <v>43</v>
      </c>
      <c r="N5" s="1" t="s">
        <v>44</v>
      </c>
      <c r="O5" s="1">
        <v>33610</v>
      </c>
      <c r="P5" s="1" t="s">
        <v>45</v>
      </c>
      <c r="Q5" s="1" t="s">
        <v>46</v>
      </c>
      <c r="R5" s="4">
        <v>39479</v>
      </c>
      <c r="S5" s="4">
        <v>42063</v>
      </c>
      <c r="T5" s="1">
        <v>1204</v>
      </c>
      <c r="U5" s="1">
        <v>15</v>
      </c>
      <c r="V5" s="1">
        <v>1505</v>
      </c>
      <c r="W5" s="1">
        <v>18060</v>
      </c>
      <c r="X5" s="1" t="s">
        <v>82</v>
      </c>
      <c r="Y5" s="1" t="s">
        <v>83</v>
      </c>
      <c r="Z5" s="1" t="s">
        <v>84</v>
      </c>
      <c r="AA5" s="1" t="s">
        <v>44</v>
      </c>
      <c r="AB5" s="1" t="s">
        <v>43</v>
      </c>
      <c r="AC5" s="1">
        <v>33602</v>
      </c>
      <c r="AD5" s="1" t="s">
        <v>46</v>
      </c>
      <c r="AE5" s="1"/>
      <c r="AF5" s="1" t="s">
        <v>77</v>
      </c>
      <c r="AG5" s="1" t="s">
        <v>50</v>
      </c>
      <c r="AH5" s="1"/>
      <c r="AI5" s="1">
        <v>6</v>
      </c>
      <c r="AJ5" s="1"/>
      <c r="AK5" s="1" t="s">
        <v>153</v>
      </c>
      <c r="AL5" s="1" t="s">
        <v>153</v>
      </c>
      <c r="AM5" s="1" t="s">
        <v>153</v>
      </c>
      <c r="AN5" s="1" t="s">
        <v>153</v>
      </c>
      <c r="AO5" s="1" t="s">
        <v>153</v>
      </c>
      <c r="AP5" s="1" t="s">
        <v>153</v>
      </c>
      <c r="AQ5" s="1" t="s">
        <v>153</v>
      </c>
      <c r="AR5" s="1" t="s">
        <v>153</v>
      </c>
      <c r="AS5" s="1" t="s">
        <v>153</v>
      </c>
      <c r="AT5" s="1" t="s">
        <v>153</v>
      </c>
      <c r="AU5" s="1" t="s">
        <v>153</v>
      </c>
      <c r="AV5" s="1" t="s">
        <v>153</v>
      </c>
      <c r="AW5" s="1" t="s">
        <v>153</v>
      </c>
      <c r="AX5" s="1" t="s">
        <v>153</v>
      </c>
      <c r="AY5" s="1" t="s">
        <v>153</v>
      </c>
      <c r="AZ5" s="1" t="s">
        <v>153</v>
      </c>
      <c r="BA5" s="1"/>
      <c r="BB5" s="3">
        <v>40996.627187500002</v>
      </c>
      <c r="BC5" s="3">
        <v>41003.253460648149</v>
      </c>
    </row>
    <row r="6" spans="1:55" ht="17.25" customHeight="1" x14ac:dyDescent="0.2">
      <c r="A6" s="1" t="s">
        <v>51</v>
      </c>
      <c r="B6" s="1">
        <v>9648417</v>
      </c>
      <c r="C6" s="1">
        <v>779</v>
      </c>
      <c r="D6" s="1" t="s">
        <v>60</v>
      </c>
      <c r="E6" s="1" t="s">
        <v>61</v>
      </c>
      <c r="F6" s="3">
        <v>40999.75209490741</v>
      </c>
      <c r="G6" s="1" t="s">
        <v>38</v>
      </c>
      <c r="H6" s="1">
        <v>640</v>
      </c>
      <c r="I6" s="1" t="s">
        <v>54</v>
      </c>
      <c r="J6" s="1"/>
      <c r="K6" s="1" t="s">
        <v>62</v>
      </c>
      <c r="L6" s="1"/>
      <c r="M6" s="1" t="s">
        <v>43</v>
      </c>
      <c r="N6" s="1" t="s">
        <v>44</v>
      </c>
      <c r="O6" s="1">
        <v>33602</v>
      </c>
      <c r="P6" s="1" t="s">
        <v>45</v>
      </c>
      <c r="Q6" s="1" t="s">
        <v>46</v>
      </c>
      <c r="R6" s="4">
        <v>1</v>
      </c>
      <c r="S6" s="4">
        <v>55153</v>
      </c>
      <c r="T6" s="1">
        <v>150</v>
      </c>
      <c r="U6" s="1">
        <v>17.18</v>
      </c>
      <c r="V6" s="1">
        <v>214.75</v>
      </c>
      <c r="W6" s="1">
        <v>2577</v>
      </c>
      <c r="X6" s="1" t="s">
        <v>56</v>
      </c>
      <c r="Y6" s="1"/>
      <c r="Z6" s="1"/>
      <c r="AA6" s="1"/>
      <c r="AB6" s="1"/>
      <c r="AC6" s="1"/>
      <c r="AD6" s="1"/>
      <c r="AE6" s="1"/>
      <c r="AF6" s="1" t="s">
        <v>59</v>
      </c>
      <c r="AG6" s="1" t="s">
        <v>50</v>
      </c>
      <c r="AH6" s="1"/>
      <c r="AI6" s="1">
        <v>1</v>
      </c>
      <c r="AJ6" s="5" t="s">
        <v>157</v>
      </c>
      <c r="AK6" s="1" t="s">
        <v>153</v>
      </c>
      <c r="AL6" s="1" t="s">
        <v>153</v>
      </c>
      <c r="AM6" s="1" t="s">
        <v>153</v>
      </c>
      <c r="AN6" s="1" t="s">
        <v>153</v>
      </c>
      <c r="AO6" s="1" t="s">
        <v>153</v>
      </c>
      <c r="AP6" s="1" t="s">
        <v>153</v>
      </c>
      <c r="AQ6" s="1" t="s">
        <v>153</v>
      </c>
      <c r="AR6" s="1" t="s">
        <v>153</v>
      </c>
      <c r="AS6" s="1" t="s">
        <v>153</v>
      </c>
      <c r="AT6" s="1" t="s">
        <v>153</v>
      </c>
      <c r="AU6" s="1" t="s">
        <v>153</v>
      </c>
      <c r="AV6" s="1" t="s">
        <v>153</v>
      </c>
      <c r="AW6" s="1" t="s">
        <v>153</v>
      </c>
      <c r="AX6" s="1" t="s">
        <v>153</v>
      </c>
      <c r="AY6" s="1" t="s">
        <v>153</v>
      </c>
      <c r="AZ6" s="1" t="s">
        <v>153</v>
      </c>
      <c r="BA6" s="1"/>
      <c r="BB6" s="3">
        <v>40576.418715277781</v>
      </c>
      <c r="BC6" s="3">
        <v>41003.253460648149</v>
      </c>
    </row>
    <row r="7" spans="1:55" ht="17.25" customHeight="1" x14ac:dyDescent="0.2">
      <c r="A7" s="1" t="s">
        <v>36</v>
      </c>
      <c r="B7" s="1">
        <v>6400374</v>
      </c>
      <c r="C7" s="1"/>
      <c r="D7" s="1" t="s">
        <v>158</v>
      </c>
      <c r="E7" s="1" t="s">
        <v>37</v>
      </c>
      <c r="F7" s="3">
        <v>40999.75209490741</v>
      </c>
      <c r="G7" s="1" t="s">
        <v>38</v>
      </c>
      <c r="H7" s="1" t="s">
        <v>39</v>
      </c>
      <c r="I7" s="1" t="s">
        <v>40</v>
      </c>
      <c r="J7" s="1"/>
      <c r="K7" s="1" t="s">
        <v>41</v>
      </c>
      <c r="L7" s="1" t="s">
        <v>42</v>
      </c>
      <c r="M7" s="1" t="s">
        <v>43</v>
      </c>
      <c r="N7" s="1" t="s">
        <v>44</v>
      </c>
      <c r="O7" s="1">
        <v>33606</v>
      </c>
      <c r="P7" s="1" t="s">
        <v>45</v>
      </c>
      <c r="Q7" s="1" t="s">
        <v>46</v>
      </c>
      <c r="R7" s="4">
        <v>40603</v>
      </c>
      <c r="S7" s="4">
        <v>41759</v>
      </c>
      <c r="T7" s="1">
        <v>593</v>
      </c>
      <c r="U7" s="1">
        <v>5.4</v>
      </c>
      <c r="V7" s="1">
        <v>266.85000000000002</v>
      </c>
      <c r="W7" s="1">
        <v>3202.2</v>
      </c>
      <c r="X7" s="1" t="s">
        <v>47</v>
      </c>
      <c r="Y7" s="1" t="s">
        <v>48</v>
      </c>
      <c r="Z7" s="1"/>
      <c r="AA7" s="1" t="s">
        <v>44</v>
      </c>
      <c r="AB7" s="1" t="s">
        <v>43</v>
      </c>
      <c r="AC7" s="1">
        <v>33606</v>
      </c>
      <c r="AD7" s="1" t="s">
        <v>46</v>
      </c>
      <c r="AE7" s="1"/>
      <c r="AF7" s="1" t="s">
        <v>49</v>
      </c>
      <c r="AG7" s="1" t="s">
        <v>50</v>
      </c>
      <c r="AH7" s="1"/>
      <c r="AI7" s="1">
        <v>2</v>
      </c>
      <c r="AJ7" s="1"/>
      <c r="AK7" s="1" t="s">
        <v>153</v>
      </c>
      <c r="AL7" s="1" t="s">
        <v>153</v>
      </c>
      <c r="AM7" s="1" t="s">
        <v>153</v>
      </c>
      <c r="AN7" s="1" t="s">
        <v>153</v>
      </c>
      <c r="AO7" s="1" t="s">
        <v>153</v>
      </c>
      <c r="AP7" s="1" t="s">
        <v>153</v>
      </c>
      <c r="AQ7" s="1" t="s">
        <v>153</v>
      </c>
      <c r="AR7" s="1" t="s">
        <v>153</v>
      </c>
      <c r="AS7" s="1" t="s">
        <v>153</v>
      </c>
      <c r="AT7" s="1" t="s">
        <v>153</v>
      </c>
      <c r="AU7" s="1" t="s">
        <v>153</v>
      </c>
      <c r="AV7" s="1" t="s">
        <v>153</v>
      </c>
      <c r="AW7" s="1" t="s">
        <v>153</v>
      </c>
      <c r="AX7" s="1" t="s">
        <v>153</v>
      </c>
      <c r="AY7" s="1" t="s">
        <v>153</v>
      </c>
      <c r="AZ7" s="1" t="s">
        <v>153</v>
      </c>
      <c r="BA7" s="1"/>
      <c r="BB7" s="3">
        <v>40938.667870370373</v>
      </c>
      <c r="BC7" s="3">
        <v>41003.253460648149</v>
      </c>
    </row>
    <row r="8" spans="1:55" ht="17.25" customHeight="1" x14ac:dyDescent="0.2">
      <c r="A8" s="1" t="s">
        <v>36</v>
      </c>
      <c r="B8" s="1">
        <v>6400277</v>
      </c>
      <c r="C8" s="1"/>
      <c r="D8" s="1" t="s">
        <v>159</v>
      </c>
      <c r="E8" s="1" t="s">
        <v>63</v>
      </c>
      <c r="F8" s="3">
        <v>40999.75209490741</v>
      </c>
      <c r="G8" s="1" t="s">
        <v>38</v>
      </c>
      <c r="H8" s="1">
        <v>549</v>
      </c>
      <c r="I8" s="1" t="s">
        <v>64</v>
      </c>
      <c r="J8" s="1"/>
      <c r="K8" s="1" t="s">
        <v>65</v>
      </c>
      <c r="L8" s="1" t="s">
        <v>66</v>
      </c>
      <c r="M8" s="1" t="s">
        <v>43</v>
      </c>
      <c r="N8" s="1" t="s">
        <v>44</v>
      </c>
      <c r="O8" s="1">
        <v>33614</v>
      </c>
      <c r="P8" s="1" t="s">
        <v>45</v>
      </c>
      <c r="Q8" s="1" t="s">
        <v>46</v>
      </c>
      <c r="R8" s="4">
        <v>38991</v>
      </c>
      <c r="S8" s="4">
        <v>42643</v>
      </c>
      <c r="T8" s="1">
        <v>32578</v>
      </c>
      <c r="U8" s="1">
        <v>22.36</v>
      </c>
      <c r="V8" s="1">
        <v>60703.673000000003</v>
      </c>
      <c r="W8" s="1">
        <v>728444.08</v>
      </c>
      <c r="X8" s="1" t="s">
        <v>67</v>
      </c>
      <c r="Y8" s="1" t="s">
        <v>68</v>
      </c>
      <c r="Z8" s="1" t="s">
        <v>69</v>
      </c>
      <c r="AA8" s="1" t="s">
        <v>70</v>
      </c>
      <c r="AB8" s="1" t="s">
        <v>43</v>
      </c>
      <c r="AC8" s="1">
        <v>33614</v>
      </c>
      <c r="AD8" s="1" t="s">
        <v>46</v>
      </c>
      <c r="AE8" s="1"/>
      <c r="AF8" s="1" t="s">
        <v>71</v>
      </c>
      <c r="AG8" s="1" t="s">
        <v>50</v>
      </c>
      <c r="AH8" s="1"/>
      <c r="AI8" s="1">
        <v>144</v>
      </c>
      <c r="AJ8" s="1"/>
      <c r="AK8" s="1" t="s">
        <v>153</v>
      </c>
      <c r="AL8" s="1" t="s">
        <v>153</v>
      </c>
      <c r="AM8" s="1" t="s">
        <v>153</v>
      </c>
      <c r="AN8" s="1" t="s">
        <v>153</v>
      </c>
      <c r="AO8" s="1" t="s">
        <v>153</v>
      </c>
      <c r="AP8" s="1" t="s">
        <v>153</v>
      </c>
      <c r="AQ8" s="1" t="s">
        <v>153</v>
      </c>
      <c r="AR8" s="1" t="s">
        <v>153</v>
      </c>
      <c r="AS8" s="1" t="s">
        <v>153</v>
      </c>
      <c r="AT8" s="1" t="s">
        <v>153</v>
      </c>
      <c r="AU8" s="1" t="s">
        <v>153</v>
      </c>
      <c r="AV8" s="1" t="s">
        <v>153</v>
      </c>
      <c r="AW8" s="1" t="s">
        <v>153</v>
      </c>
      <c r="AX8" s="1" t="s">
        <v>153</v>
      </c>
      <c r="AY8" s="1" t="s">
        <v>153</v>
      </c>
      <c r="AZ8" s="1" t="s">
        <v>153</v>
      </c>
      <c r="BA8" s="1"/>
      <c r="BB8" s="3">
        <v>40996.627314814818</v>
      </c>
      <c r="BC8" s="3">
        <v>41003.253460648149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A2"/>
    </sheetView>
  </sheetViews>
  <sheetFormatPr defaultRowHeight="15" x14ac:dyDescent="0.25"/>
  <cols>
    <col min="1" max="1" width="4.28515625" customWidth="1"/>
    <col min="3" max="3" width="13.42578125" customWidth="1"/>
  </cols>
  <sheetData>
    <row r="1" spans="1:3" x14ac:dyDescent="0.25">
      <c r="A1" t="s">
        <v>126</v>
      </c>
      <c r="C1" t="s">
        <v>128</v>
      </c>
    </row>
    <row r="2" spans="1:3" x14ac:dyDescent="0.25">
      <c r="A2" t="s">
        <v>127</v>
      </c>
      <c r="C2" t="s">
        <v>129</v>
      </c>
    </row>
    <row r="3" spans="1:3" x14ac:dyDescent="0.25">
      <c r="C3" t="s">
        <v>130</v>
      </c>
    </row>
    <row r="4" spans="1:3" x14ac:dyDescent="0.25">
      <c r="C4" t="s">
        <v>162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28"/>
  <sheetViews>
    <sheetView showGridLines="0" tabSelected="1" workbookViewId="0">
      <selection activeCell="D33" sqref="D33"/>
    </sheetView>
  </sheetViews>
  <sheetFormatPr defaultRowHeight="15" x14ac:dyDescent="0.25"/>
  <cols>
    <col min="1" max="1" width="1.7109375" style="6" customWidth="1"/>
    <col min="2" max="2" width="0.85546875" style="6" customWidth="1"/>
    <col min="3" max="3" width="11.28515625" style="6" customWidth="1"/>
    <col min="4" max="4" width="8.7109375" style="6" customWidth="1"/>
    <col min="5" max="5" width="7.7109375" style="6" customWidth="1"/>
    <col min="6" max="6" width="11.7109375" style="6" customWidth="1"/>
    <col min="7" max="7" width="9.28515625" style="6" customWidth="1"/>
    <col min="8" max="10" width="11.7109375" style="6" customWidth="1"/>
    <col min="11" max="11" width="14" style="6" customWidth="1"/>
    <col min="12" max="15" width="11.28515625" style="6" customWidth="1"/>
    <col min="16" max="16" width="12.140625" style="6" customWidth="1"/>
    <col min="17" max="18" width="11.28515625" style="6" customWidth="1"/>
    <col min="19" max="20" width="12.42578125" style="6" customWidth="1"/>
    <col min="21" max="21" width="11.7109375" style="6" customWidth="1"/>
    <col min="22" max="22" width="12.5703125" style="6" customWidth="1"/>
    <col min="23" max="23" width="0.85546875" style="6" customWidth="1"/>
    <col min="24" max="16384" width="9.140625" style="6"/>
  </cols>
  <sheetData>
    <row r="1" spans="2:23" ht="10.5" customHeight="1" thickBot="1" x14ac:dyDescent="0.3"/>
    <row r="2" spans="2:23" ht="16.5" thickBot="1" x14ac:dyDescent="0.3">
      <c r="B2" s="316" t="s">
        <v>166</v>
      </c>
      <c r="C2" s="260"/>
      <c r="D2" s="261"/>
      <c r="E2" s="262"/>
      <c r="F2" s="262"/>
      <c r="G2" s="262"/>
      <c r="H2" s="262"/>
      <c r="I2" s="262"/>
      <c r="J2" s="262"/>
      <c r="K2" s="263"/>
      <c r="L2" s="316" t="s">
        <v>122</v>
      </c>
      <c r="M2" s="260"/>
      <c r="N2" s="7"/>
      <c r="O2" s="55"/>
      <c r="P2" s="56"/>
      <c r="Q2" s="57"/>
      <c r="R2" s="58" t="s">
        <v>167</v>
      </c>
      <c r="S2" s="322"/>
      <c r="T2" s="318"/>
      <c r="U2" s="318"/>
      <c r="V2" s="59"/>
      <c r="W2" s="8"/>
    </row>
    <row r="3" spans="2:23" ht="5.25" customHeight="1" thickBot="1" x14ac:dyDescent="0.3">
      <c r="B3" s="9"/>
      <c r="C3" s="317"/>
      <c r="D3" s="318"/>
      <c r="E3" s="318"/>
      <c r="F3" s="318"/>
      <c r="G3" s="318"/>
      <c r="H3" s="318"/>
      <c r="I3" s="318"/>
      <c r="J3" s="318"/>
      <c r="K3" s="318"/>
      <c r="L3" s="318"/>
      <c r="M3" s="318"/>
      <c r="N3" s="318"/>
      <c r="O3" s="318"/>
      <c r="P3" s="318"/>
      <c r="Q3" s="318"/>
      <c r="R3" s="318"/>
      <c r="S3" s="318"/>
      <c r="T3" s="318"/>
      <c r="U3" s="318"/>
      <c r="V3" s="318"/>
      <c r="W3" s="318"/>
    </row>
    <row r="4" spans="2:23" ht="6" customHeight="1" thickBot="1" x14ac:dyDescent="0.3">
      <c r="B4" s="10"/>
      <c r="C4" s="11"/>
      <c r="D4" s="11"/>
      <c r="E4" s="11"/>
      <c r="F4" s="11"/>
      <c r="G4" s="11"/>
      <c r="H4" s="11"/>
      <c r="I4" s="11"/>
      <c r="J4" s="11"/>
      <c r="K4" s="11"/>
      <c r="L4" s="11"/>
      <c r="M4" s="11"/>
      <c r="N4" s="11"/>
      <c r="O4" s="11"/>
      <c r="P4" s="11"/>
      <c r="Q4" s="11"/>
      <c r="R4" s="11"/>
      <c r="S4" s="11"/>
      <c r="T4" s="11"/>
      <c r="U4" s="11"/>
      <c r="V4" s="11"/>
      <c r="W4" s="12"/>
    </row>
    <row r="5" spans="2:23" ht="16.5" thickBot="1" x14ac:dyDescent="0.3">
      <c r="B5" s="13"/>
      <c r="C5" s="319" t="s">
        <v>178</v>
      </c>
      <c r="D5" s="320"/>
      <c r="E5" s="320"/>
      <c r="F5" s="320"/>
      <c r="G5" s="320"/>
      <c r="H5" s="320"/>
      <c r="I5" s="320"/>
      <c r="J5" s="321"/>
      <c r="K5" s="319" t="s">
        <v>98</v>
      </c>
      <c r="L5" s="320"/>
      <c r="M5" s="320"/>
      <c r="N5" s="320"/>
      <c r="O5" s="320"/>
      <c r="P5" s="321"/>
      <c r="Q5" s="319" t="s">
        <v>182</v>
      </c>
      <c r="R5" s="320"/>
      <c r="S5" s="320"/>
      <c r="T5" s="320"/>
      <c r="U5" s="320"/>
      <c r="V5" s="321"/>
      <c r="W5" s="12"/>
    </row>
    <row r="6" spans="2:23" s="16" customFormat="1" ht="43.5" customHeight="1" thickBot="1" x14ac:dyDescent="0.25">
      <c r="B6" s="14"/>
      <c r="C6" s="60" t="s">
        <v>90</v>
      </c>
      <c r="D6" s="61" t="s">
        <v>91</v>
      </c>
      <c r="E6" s="61" t="s">
        <v>33</v>
      </c>
      <c r="F6" s="61" t="s">
        <v>93</v>
      </c>
      <c r="G6" s="61" t="s">
        <v>92</v>
      </c>
      <c r="H6" s="61" t="s">
        <v>131</v>
      </c>
      <c r="I6" s="61" t="s">
        <v>168</v>
      </c>
      <c r="J6" s="62" t="s">
        <v>179</v>
      </c>
      <c r="K6" s="63" t="s">
        <v>212</v>
      </c>
      <c r="L6" s="64" t="s">
        <v>207</v>
      </c>
      <c r="M6" s="61" t="s">
        <v>208</v>
      </c>
      <c r="N6" s="61" t="s">
        <v>209</v>
      </c>
      <c r="O6" s="62" t="s">
        <v>210</v>
      </c>
      <c r="P6" s="65" t="s">
        <v>211</v>
      </c>
      <c r="Q6" s="60" t="s">
        <v>169</v>
      </c>
      <c r="R6" s="61" t="s">
        <v>94</v>
      </c>
      <c r="S6" s="61" t="s">
        <v>204</v>
      </c>
      <c r="T6" s="61" t="s">
        <v>95</v>
      </c>
      <c r="U6" s="62" t="s">
        <v>96</v>
      </c>
      <c r="V6" s="66" t="s">
        <v>205</v>
      </c>
      <c r="W6" s="15"/>
    </row>
    <row r="7" spans="2:23" x14ac:dyDescent="0.25">
      <c r="B7" s="17"/>
      <c r="C7" s="18">
        <v>6400174</v>
      </c>
      <c r="D7" s="19">
        <v>4159</v>
      </c>
      <c r="E7" s="20">
        <v>18</v>
      </c>
      <c r="F7" s="21">
        <v>41394</v>
      </c>
      <c r="G7" s="22">
        <v>17.399999999999999</v>
      </c>
      <c r="H7" s="22" t="s">
        <v>170</v>
      </c>
      <c r="I7" s="22">
        <v>1.5</v>
      </c>
      <c r="J7" s="23"/>
      <c r="K7" s="73">
        <f>(J7+I7+G7)*D7</f>
        <v>78605.099999999991</v>
      </c>
      <c r="L7" s="24">
        <f>K7*1.03</f>
        <v>80963.252999999997</v>
      </c>
      <c r="M7" s="25">
        <f t="shared" ref="M7:O9" si="0">L7*1.03</f>
        <v>83392.150590000005</v>
      </c>
      <c r="N7" s="25">
        <f t="shared" si="0"/>
        <v>85893.915107700013</v>
      </c>
      <c r="O7" s="26">
        <f t="shared" si="0"/>
        <v>88470.732560931021</v>
      </c>
      <c r="P7" s="71">
        <f>SUM(K7:O7)</f>
        <v>417325.15125863103</v>
      </c>
      <c r="Q7" s="27">
        <v>0</v>
      </c>
      <c r="R7" s="28">
        <v>2000</v>
      </c>
      <c r="S7" s="28">
        <v>6000</v>
      </c>
      <c r="T7" s="28">
        <v>5000</v>
      </c>
      <c r="U7" s="29">
        <v>8900</v>
      </c>
      <c r="V7" s="67">
        <f t="shared" ref="V7:V10" si="1">SUM(Q7:U7)</f>
        <v>21900</v>
      </c>
      <c r="W7" s="30"/>
    </row>
    <row r="8" spans="2:23" x14ac:dyDescent="0.25">
      <c r="B8" s="17"/>
      <c r="C8" s="141">
        <v>9646205</v>
      </c>
      <c r="D8" s="142">
        <v>10362</v>
      </c>
      <c r="E8" s="143">
        <v>69</v>
      </c>
      <c r="F8" s="144">
        <v>55153</v>
      </c>
      <c r="G8" s="145">
        <v>17.18</v>
      </c>
      <c r="H8" s="22" t="s">
        <v>128</v>
      </c>
      <c r="I8" s="145"/>
      <c r="J8" s="146"/>
      <c r="K8" s="73">
        <f t="shared" ref="K8:K10" si="2">(J8+I8+G8)*D8</f>
        <v>178019.16</v>
      </c>
      <c r="L8" s="153">
        <f>K8*1.03</f>
        <v>183359.73480000001</v>
      </c>
      <c r="M8" s="153">
        <f t="shared" si="0"/>
        <v>188860.52684400001</v>
      </c>
      <c r="N8" s="153">
        <f t="shared" si="0"/>
        <v>194526.34264932002</v>
      </c>
      <c r="O8" s="153">
        <f t="shared" si="0"/>
        <v>200362.13292879963</v>
      </c>
      <c r="P8" s="71">
        <f t="shared" ref="P8:P11" si="3">SUM(K8:O8)</f>
        <v>945127.89722211962</v>
      </c>
      <c r="Q8" s="159">
        <v>2000</v>
      </c>
      <c r="R8" s="160">
        <v>4000</v>
      </c>
      <c r="S8" s="160">
        <v>8000</v>
      </c>
      <c r="T8" s="160">
        <v>6000</v>
      </c>
      <c r="U8" s="161">
        <v>0</v>
      </c>
      <c r="V8" s="68">
        <f t="shared" si="1"/>
        <v>20000</v>
      </c>
      <c r="W8" s="30"/>
    </row>
    <row r="9" spans="2:23" x14ac:dyDescent="0.25">
      <c r="B9" s="17"/>
      <c r="C9" s="147">
        <v>6400277</v>
      </c>
      <c r="D9" s="142">
        <v>32578</v>
      </c>
      <c r="E9" s="143">
        <v>144</v>
      </c>
      <c r="F9" s="144">
        <v>42643</v>
      </c>
      <c r="G9" s="145">
        <v>22.36</v>
      </c>
      <c r="H9" s="22" t="s">
        <v>128</v>
      </c>
      <c r="I9" s="145"/>
      <c r="J9" s="146"/>
      <c r="K9" s="73">
        <f t="shared" si="2"/>
        <v>728444.08</v>
      </c>
      <c r="L9" s="153">
        <f>K9*1.03</f>
        <v>750297.40240000002</v>
      </c>
      <c r="M9" s="154">
        <f t="shared" si="0"/>
        <v>772806.32447200001</v>
      </c>
      <c r="N9" s="154">
        <f t="shared" si="0"/>
        <v>795990.51420615998</v>
      </c>
      <c r="O9" s="155">
        <f t="shared" si="0"/>
        <v>819870.2296323448</v>
      </c>
      <c r="P9" s="71">
        <f t="shared" si="3"/>
        <v>3867408.5507105049</v>
      </c>
      <c r="Q9" s="159">
        <v>15000</v>
      </c>
      <c r="R9" s="160">
        <v>12000</v>
      </c>
      <c r="S9" s="160">
        <v>15000</v>
      </c>
      <c r="T9" s="160">
        <v>15000</v>
      </c>
      <c r="U9" s="161">
        <v>4000</v>
      </c>
      <c r="V9" s="68">
        <f t="shared" si="1"/>
        <v>61000</v>
      </c>
      <c r="W9" s="30"/>
    </row>
    <row r="10" spans="2:23" ht="15.75" thickBot="1" x14ac:dyDescent="0.3">
      <c r="B10" s="17"/>
      <c r="C10" s="148"/>
      <c r="D10" s="149"/>
      <c r="E10" s="150"/>
      <c r="F10" s="151"/>
      <c r="G10" s="44"/>
      <c r="H10" s="44"/>
      <c r="I10" s="44"/>
      <c r="J10" s="152"/>
      <c r="K10" s="73">
        <f t="shared" si="2"/>
        <v>0</v>
      </c>
      <c r="L10" s="156"/>
      <c r="M10" s="157"/>
      <c r="N10" s="157"/>
      <c r="O10" s="158"/>
      <c r="P10" s="71">
        <f t="shared" si="3"/>
        <v>0</v>
      </c>
      <c r="Q10" s="162"/>
      <c r="R10" s="163"/>
      <c r="S10" s="163"/>
      <c r="T10" s="163"/>
      <c r="U10" s="164"/>
      <c r="V10" s="69">
        <f t="shared" si="1"/>
        <v>0</v>
      </c>
      <c r="W10" s="30"/>
    </row>
    <row r="11" spans="2:23" ht="15.75" thickBot="1" x14ac:dyDescent="0.3">
      <c r="B11" s="36"/>
      <c r="C11" s="74" t="s">
        <v>102</v>
      </c>
      <c r="D11" s="75">
        <f>SUM(D7:D10)</f>
        <v>47099</v>
      </c>
      <c r="E11" s="76">
        <f>SUM(E7:E10)</f>
        <v>231</v>
      </c>
      <c r="F11" s="76"/>
      <c r="G11" s="76"/>
      <c r="H11" s="76"/>
      <c r="I11" s="76"/>
      <c r="J11" s="77"/>
      <c r="K11" s="72">
        <f>SUM(K7:K10)</f>
        <v>985068.34</v>
      </c>
      <c r="L11" s="78">
        <f>SUM(L7:L10)</f>
        <v>1014620.3902</v>
      </c>
      <c r="M11" s="79">
        <f>SUM(M7:M10)</f>
        <v>1045059.0019060001</v>
      </c>
      <c r="N11" s="79">
        <f>SUM(N7:N10)</f>
        <v>1076410.77196318</v>
      </c>
      <c r="O11" s="80">
        <f>SUM(O7:O10)</f>
        <v>1108703.0951220754</v>
      </c>
      <c r="P11" s="72">
        <f t="shared" si="3"/>
        <v>5229861.5991912559</v>
      </c>
      <c r="Q11" s="81">
        <f t="shared" ref="Q11:V11" si="4">SUM(Q7:Q10)</f>
        <v>17000</v>
      </c>
      <c r="R11" s="79">
        <f t="shared" si="4"/>
        <v>18000</v>
      </c>
      <c r="S11" s="79">
        <f t="shared" si="4"/>
        <v>29000</v>
      </c>
      <c r="T11" s="79">
        <f t="shared" si="4"/>
        <v>26000</v>
      </c>
      <c r="U11" s="80">
        <f t="shared" si="4"/>
        <v>12900</v>
      </c>
      <c r="V11" s="70">
        <f t="shared" si="4"/>
        <v>102900</v>
      </c>
      <c r="W11" s="37"/>
    </row>
    <row r="12" spans="2:23" ht="45" customHeight="1" thickBot="1" x14ac:dyDescent="0.3">
      <c r="B12" s="36"/>
      <c r="C12" s="276" t="s">
        <v>97</v>
      </c>
      <c r="D12" s="277"/>
      <c r="E12" s="326" t="s">
        <v>180</v>
      </c>
      <c r="F12" s="327"/>
      <c r="G12" s="327"/>
      <c r="H12" s="327"/>
      <c r="I12" s="327"/>
      <c r="J12" s="327"/>
      <c r="K12" s="327"/>
      <c r="L12" s="327"/>
      <c r="M12" s="327"/>
      <c r="N12" s="327"/>
      <c r="O12" s="327"/>
      <c r="P12" s="327"/>
      <c r="Q12" s="327"/>
      <c r="R12" s="327"/>
      <c r="S12" s="327"/>
      <c r="T12" s="327"/>
      <c r="U12" s="327"/>
      <c r="V12" s="328"/>
      <c r="W12" s="37"/>
    </row>
    <row r="13" spans="2:23" ht="15" customHeight="1" thickBot="1" x14ac:dyDescent="0.3">
      <c r="B13" s="36"/>
      <c r="C13" s="82"/>
      <c r="D13" s="83"/>
      <c r="E13" s="83"/>
      <c r="F13" s="83"/>
      <c r="G13" s="83"/>
      <c r="H13" s="83"/>
      <c r="I13" s="83"/>
      <c r="J13" s="83"/>
      <c r="K13" s="83"/>
      <c r="L13" s="83"/>
      <c r="M13" s="83"/>
      <c r="N13" s="83"/>
      <c r="O13" s="83"/>
      <c r="P13" s="83"/>
      <c r="Q13" s="83"/>
      <c r="R13" s="83"/>
      <c r="S13" s="83"/>
      <c r="T13" s="83"/>
      <c r="U13" s="83"/>
      <c r="V13" s="83"/>
      <c r="W13" s="37"/>
    </row>
    <row r="14" spans="2:23" ht="16.5" thickBot="1" x14ac:dyDescent="0.3">
      <c r="B14" s="36"/>
      <c r="C14" s="323" t="s">
        <v>99</v>
      </c>
      <c r="D14" s="324"/>
      <c r="E14" s="324"/>
      <c r="F14" s="324"/>
      <c r="G14" s="324"/>
      <c r="H14" s="324"/>
      <c r="I14" s="324"/>
      <c r="J14" s="325"/>
      <c r="K14" s="320" t="s">
        <v>104</v>
      </c>
      <c r="L14" s="320"/>
      <c r="M14" s="320"/>
      <c r="N14" s="320"/>
      <c r="O14" s="320"/>
      <c r="P14" s="321"/>
      <c r="Q14" s="319" t="s">
        <v>103</v>
      </c>
      <c r="R14" s="320"/>
      <c r="S14" s="320"/>
      <c r="T14" s="320"/>
      <c r="U14" s="320"/>
      <c r="V14" s="321"/>
      <c r="W14" s="37"/>
    </row>
    <row r="15" spans="2:23" s="38" customFormat="1" ht="36.75" thickBot="1" x14ac:dyDescent="0.25">
      <c r="B15" s="36"/>
      <c r="C15" s="60" t="s">
        <v>90</v>
      </c>
      <c r="D15" s="61" t="s">
        <v>91</v>
      </c>
      <c r="E15" s="61" t="s">
        <v>33</v>
      </c>
      <c r="F15" s="61" t="s">
        <v>171</v>
      </c>
      <c r="G15" s="61" t="s">
        <v>92</v>
      </c>
      <c r="H15" s="61" t="s">
        <v>131</v>
      </c>
      <c r="I15" s="61" t="s">
        <v>168</v>
      </c>
      <c r="J15" s="84" t="s">
        <v>179</v>
      </c>
      <c r="K15" s="63" t="s">
        <v>212</v>
      </c>
      <c r="L15" s="64" t="s">
        <v>207</v>
      </c>
      <c r="M15" s="61" t="s">
        <v>208</v>
      </c>
      <c r="N15" s="61" t="s">
        <v>209</v>
      </c>
      <c r="O15" s="62" t="s">
        <v>210</v>
      </c>
      <c r="P15" s="65" t="s">
        <v>211</v>
      </c>
      <c r="Q15" s="85" t="s">
        <v>169</v>
      </c>
      <c r="R15" s="85" t="s">
        <v>94</v>
      </c>
      <c r="S15" s="85" t="s">
        <v>100</v>
      </c>
      <c r="T15" s="86" t="s">
        <v>95</v>
      </c>
      <c r="U15" s="85" t="s">
        <v>96</v>
      </c>
      <c r="V15" s="63" t="s">
        <v>101</v>
      </c>
      <c r="W15" s="37"/>
    </row>
    <row r="16" spans="2:23" ht="15" customHeight="1" thickBot="1" x14ac:dyDescent="0.3">
      <c r="B16" s="36"/>
      <c r="C16" s="39" t="s">
        <v>123</v>
      </c>
      <c r="D16" s="40">
        <v>43000</v>
      </c>
      <c r="E16" s="41">
        <f>E11</f>
        <v>231</v>
      </c>
      <c r="F16" s="165">
        <v>41275</v>
      </c>
      <c r="G16" s="166">
        <v>17.18</v>
      </c>
      <c r="H16" s="166" t="s">
        <v>128</v>
      </c>
      <c r="I16" s="44"/>
      <c r="J16" s="45"/>
      <c r="K16" s="87">
        <f>(J16+I16+G16)*D16</f>
        <v>738740</v>
      </c>
      <c r="L16" s="167">
        <f>K16*1.03</f>
        <v>760902.20000000007</v>
      </c>
      <c r="M16" s="167">
        <f t="shared" ref="M16:O16" si="5">L16*1.03</f>
        <v>783729.26600000006</v>
      </c>
      <c r="N16" s="167">
        <f t="shared" si="5"/>
        <v>807241.14398000005</v>
      </c>
      <c r="O16" s="167">
        <f t="shared" si="5"/>
        <v>831458.37829940009</v>
      </c>
      <c r="P16" s="88">
        <f>SUM(K16:O16)</f>
        <v>3922070.9882794004</v>
      </c>
      <c r="Q16" s="167">
        <v>15000</v>
      </c>
      <c r="R16" s="168">
        <v>15000</v>
      </c>
      <c r="S16" s="168">
        <v>25000</v>
      </c>
      <c r="T16" s="168">
        <v>20000</v>
      </c>
      <c r="U16" s="169">
        <v>9500</v>
      </c>
      <c r="V16" s="89">
        <f>SUM(Q16:U16)</f>
        <v>84500</v>
      </c>
      <c r="W16" s="37"/>
    </row>
    <row r="17" spans="2:23" ht="45" customHeight="1" thickBot="1" x14ac:dyDescent="0.3">
      <c r="B17" s="36"/>
      <c r="C17" s="276" t="s">
        <v>121</v>
      </c>
      <c r="D17" s="277"/>
      <c r="E17" s="326" t="s">
        <v>214</v>
      </c>
      <c r="F17" s="327"/>
      <c r="G17" s="327"/>
      <c r="H17" s="327"/>
      <c r="I17" s="327"/>
      <c r="J17" s="327"/>
      <c r="K17" s="327"/>
      <c r="L17" s="327"/>
      <c r="M17" s="327"/>
      <c r="N17" s="327"/>
      <c r="O17" s="327"/>
      <c r="P17" s="327"/>
      <c r="Q17" s="327"/>
      <c r="R17" s="327"/>
      <c r="S17" s="327"/>
      <c r="T17" s="327"/>
      <c r="U17" s="327"/>
      <c r="V17" s="328"/>
      <c r="W17" s="37"/>
    </row>
    <row r="18" spans="2:23" ht="15" customHeight="1" thickBot="1" x14ac:dyDescent="0.3">
      <c r="B18" s="36"/>
      <c r="C18" s="49"/>
      <c r="D18" s="49"/>
      <c r="E18" s="49"/>
      <c r="F18" s="49"/>
      <c r="G18" s="90"/>
      <c r="H18" s="90"/>
      <c r="I18" s="90"/>
      <c r="J18" s="90"/>
      <c r="K18" s="90"/>
      <c r="L18" s="90"/>
      <c r="M18" s="90"/>
      <c r="N18" s="90"/>
      <c r="O18" s="90"/>
      <c r="P18" s="90"/>
      <c r="Q18" s="90"/>
      <c r="R18" s="90"/>
      <c r="S18" s="90"/>
      <c r="T18" s="90"/>
      <c r="U18" s="90"/>
      <c r="V18" s="90"/>
      <c r="W18" s="37"/>
    </row>
    <row r="19" spans="2:23" ht="16.5" thickBot="1" x14ac:dyDescent="0.3">
      <c r="B19" s="13"/>
      <c r="C19" s="299" t="s">
        <v>185</v>
      </c>
      <c r="D19" s="300"/>
      <c r="E19" s="300"/>
      <c r="F19" s="301"/>
      <c r="G19" s="91"/>
      <c r="H19" s="243" t="s">
        <v>176</v>
      </c>
      <c r="I19" s="244"/>
      <c r="J19" s="245"/>
      <c r="K19" s="99"/>
      <c r="L19" s="302" t="s">
        <v>177</v>
      </c>
      <c r="M19" s="303"/>
      <c r="N19" s="303"/>
      <c r="O19" s="303"/>
      <c r="P19" s="303"/>
      <c r="Q19" s="303"/>
      <c r="R19" s="303"/>
      <c r="S19" s="303"/>
      <c r="T19" s="303"/>
      <c r="U19" s="303"/>
      <c r="V19" s="304"/>
      <c r="W19" s="12"/>
    </row>
    <row r="20" spans="2:23" ht="15" customHeight="1" thickBot="1" x14ac:dyDescent="0.3">
      <c r="B20" s="13"/>
      <c r="C20" s="305" t="s">
        <v>105</v>
      </c>
      <c r="D20" s="306"/>
      <c r="E20" s="329">
        <f>E16*90</f>
        <v>20790</v>
      </c>
      <c r="F20" s="330"/>
      <c r="G20" s="92"/>
      <c r="H20" s="93" t="s">
        <v>172</v>
      </c>
      <c r="I20" s="93" t="s">
        <v>123</v>
      </c>
      <c r="J20" s="94" t="s">
        <v>173</v>
      </c>
      <c r="K20" s="98"/>
      <c r="L20" s="309" t="s">
        <v>107</v>
      </c>
      <c r="M20" s="310"/>
      <c r="N20" s="310"/>
      <c r="O20" s="311"/>
      <c r="P20" s="309" t="s">
        <v>110</v>
      </c>
      <c r="Q20" s="310"/>
      <c r="R20" s="311"/>
      <c r="S20" s="309" t="s">
        <v>175</v>
      </c>
      <c r="T20" s="310"/>
      <c r="U20" s="310"/>
      <c r="V20" s="311"/>
      <c r="W20" s="12"/>
    </row>
    <row r="21" spans="2:23" ht="15" customHeight="1" thickBot="1" x14ac:dyDescent="0.3">
      <c r="B21" s="13"/>
      <c r="C21" s="285" t="s">
        <v>183</v>
      </c>
      <c r="D21" s="286"/>
      <c r="E21" s="281">
        <v>1000</v>
      </c>
      <c r="F21" s="282"/>
      <c r="G21" s="92"/>
      <c r="H21" s="95">
        <f>SUM(D11)</f>
        <v>47099</v>
      </c>
      <c r="I21" s="96">
        <f>SUM(D16)</f>
        <v>43000</v>
      </c>
      <c r="J21" s="97">
        <f>SUM(I21-H21)</f>
        <v>-4099</v>
      </c>
      <c r="K21" s="98"/>
      <c r="L21" s="100" t="s">
        <v>181</v>
      </c>
      <c r="M21" s="101" t="s">
        <v>108</v>
      </c>
      <c r="N21" s="101" t="s">
        <v>109</v>
      </c>
      <c r="O21" s="102" t="s">
        <v>112</v>
      </c>
      <c r="P21" s="101" t="s">
        <v>108</v>
      </c>
      <c r="Q21" s="101" t="s">
        <v>111</v>
      </c>
      <c r="R21" s="102" t="s">
        <v>112</v>
      </c>
      <c r="S21" s="103" t="s">
        <v>113</v>
      </c>
      <c r="T21" s="104"/>
      <c r="U21" s="283" t="s">
        <v>115</v>
      </c>
      <c r="V21" s="284"/>
      <c r="W21" s="12"/>
    </row>
    <row r="22" spans="2:23" ht="15" customHeight="1" thickBot="1" x14ac:dyDescent="0.3">
      <c r="B22" s="13"/>
      <c r="C22" s="285" t="s">
        <v>184</v>
      </c>
      <c r="D22" s="286"/>
      <c r="E22" s="281">
        <v>1000</v>
      </c>
      <c r="F22" s="282"/>
      <c r="G22" s="92"/>
      <c r="H22" s="98"/>
      <c r="I22" s="98"/>
      <c r="J22" s="98"/>
      <c r="K22" s="98"/>
      <c r="L22" s="105" t="s">
        <v>116</v>
      </c>
      <c r="M22" s="106">
        <f>SUM(K11)</f>
        <v>985068.34</v>
      </c>
      <c r="N22" s="107">
        <f>SUM(K16)</f>
        <v>738740</v>
      </c>
      <c r="O22" s="108">
        <f>SUM(N22-M22)</f>
        <v>-246328.33999999997</v>
      </c>
      <c r="P22" s="109">
        <f>SUM(V11)</f>
        <v>102900</v>
      </c>
      <c r="Q22" s="110">
        <f>SUM(V16)</f>
        <v>84500</v>
      </c>
      <c r="R22" s="110">
        <f>SUM(Q22-P22)</f>
        <v>-18400</v>
      </c>
      <c r="S22" s="111">
        <f>SUM(E24)</f>
        <v>23790</v>
      </c>
      <c r="T22" s="112" t="s">
        <v>116</v>
      </c>
      <c r="U22" s="287">
        <f>SUM(O22,R22,S22)</f>
        <v>-240938.33999999997</v>
      </c>
      <c r="V22" s="288"/>
      <c r="W22" s="12"/>
    </row>
    <row r="23" spans="2:23" ht="15" customHeight="1" thickBot="1" x14ac:dyDescent="0.3">
      <c r="B23" s="13"/>
      <c r="C23" s="289" t="s">
        <v>96</v>
      </c>
      <c r="D23" s="290"/>
      <c r="E23" s="291">
        <v>1000</v>
      </c>
      <c r="F23" s="292"/>
      <c r="G23" s="92"/>
      <c r="H23" s="243" t="s">
        <v>206</v>
      </c>
      <c r="I23" s="244"/>
      <c r="J23" s="245"/>
      <c r="K23" s="98"/>
      <c r="L23" s="113" t="s">
        <v>117</v>
      </c>
      <c r="M23" s="114">
        <f>SUM(L11)</f>
        <v>1014620.3902</v>
      </c>
      <c r="N23" s="115">
        <f>SUM(L16)</f>
        <v>760902.20000000007</v>
      </c>
      <c r="O23" s="116">
        <f>SUM(N23-M23)</f>
        <v>-253718.19019999995</v>
      </c>
      <c r="P23" s="117">
        <f>SUM(V11)</f>
        <v>102900</v>
      </c>
      <c r="Q23" s="118">
        <f>SUM(V16)</f>
        <v>84500</v>
      </c>
      <c r="R23" s="110">
        <f>SUM(Q23-P23)</f>
        <v>-18400</v>
      </c>
      <c r="S23" s="138">
        <v>0</v>
      </c>
      <c r="T23" s="119" t="s">
        <v>117</v>
      </c>
      <c r="U23" s="293">
        <f>SUM(O23,R23,S23)</f>
        <v>-272118.19019999995</v>
      </c>
      <c r="V23" s="294"/>
      <c r="W23" s="12"/>
    </row>
    <row r="24" spans="2:23" ht="15" customHeight="1" thickBot="1" x14ac:dyDescent="0.3">
      <c r="B24" s="13"/>
      <c r="C24" s="312" t="s">
        <v>106</v>
      </c>
      <c r="D24" s="313"/>
      <c r="E24" s="314">
        <f>SUM(E20:F23)</f>
        <v>23790</v>
      </c>
      <c r="F24" s="315"/>
      <c r="G24" s="92"/>
      <c r="H24" s="93" t="s">
        <v>172</v>
      </c>
      <c r="I24" s="93" t="s">
        <v>174</v>
      </c>
      <c r="J24" s="94" t="s">
        <v>173</v>
      </c>
      <c r="K24" s="98"/>
      <c r="L24" s="113" t="s">
        <v>118</v>
      </c>
      <c r="M24" s="114">
        <f>SUM(M11)</f>
        <v>1045059.0019060001</v>
      </c>
      <c r="N24" s="115">
        <f>SUM(M16)</f>
        <v>783729.26600000006</v>
      </c>
      <c r="O24" s="116">
        <f>SUM(N24-M24)</f>
        <v>-261329.73590600002</v>
      </c>
      <c r="P24" s="117">
        <f>SUM(V11)</f>
        <v>102900</v>
      </c>
      <c r="Q24" s="118">
        <f>SUM(V16)</f>
        <v>84500</v>
      </c>
      <c r="R24" s="110">
        <f>SUM(Q24-P24)</f>
        <v>-18400</v>
      </c>
      <c r="S24" s="138">
        <v>0</v>
      </c>
      <c r="T24" s="119" t="s">
        <v>118</v>
      </c>
      <c r="U24" s="293">
        <f>SUM(O24,R24,S24)</f>
        <v>-279729.73590600002</v>
      </c>
      <c r="V24" s="294"/>
      <c r="W24" s="12"/>
    </row>
    <row r="25" spans="2:23" ht="15" customHeight="1" thickBot="1" x14ac:dyDescent="0.3">
      <c r="B25" s="13"/>
      <c r="C25" s="295" t="s">
        <v>186</v>
      </c>
      <c r="D25" s="296"/>
      <c r="E25" s="297">
        <f>SUM(E16*90)</f>
        <v>20790</v>
      </c>
      <c r="F25" s="298"/>
      <c r="G25" s="98"/>
      <c r="H25" s="95">
        <f>SUM(D11/E11)</f>
        <v>203.8917748917749</v>
      </c>
      <c r="I25" s="96">
        <f>SUM(D16/E16)</f>
        <v>186.14718614718615</v>
      </c>
      <c r="J25" s="97">
        <f>SUM(I25-H25)</f>
        <v>-17.744588744588754</v>
      </c>
      <c r="K25" s="98"/>
      <c r="L25" s="113" t="s">
        <v>119</v>
      </c>
      <c r="M25" s="114">
        <f>SUM(N11)</f>
        <v>1076410.77196318</v>
      </c>
      <c r="N25" s="115">
        <f>SUM(N16)</f>
        <v>807241.14398000005</v>
      </c>
      <c r="O25" s="116">
        <f>SUM(N25-M25)</f>
        <v>-269169.62798317999</v>
      </c>
      <c r="P25" s="117">
        <f>SUM(V11)</f>
        <v>102900</v>
      </c>
      <c r="Q25" s="118">
        <f>SUM(V16)</f>
        <v>84500</v>
      </c>
      <c r="R25" s="110">
        <f>SUM(Q25-P25)</f>
        <v>-18400</v>
      </c>
      <c r="S25" s="138">
        <v>0</v>
      </c>
      <c r="T25" s="119" t="s">
        <v>119</v>
      </c>
      <c r="U25" s="293">
        <f>SUM(O25,R25,S25)</f>
        <v>-287569.62798317999</v>
      </c>
      <c r="V25" s="294"/>
      <c r="W25" s="12"/>
    </row>
    <row r="26" spans="2:23" ht="15" customHeight="1" thickBot="1" x14ac:dyDescent="0.3">
      <c r="B26" s="13"/>
      <c r="C26" s="11"/>
      <c r="D26" s="11"/>
      <c r="E26" s="11"/>
      <c r="F26" s="11"/>
      <c r="G26" s="98"/>
      <c r="H26" s="98"/>
      <c r="I26" s="98"/>
      <c r="J26" s="98"/>
      <c r="K26" s="98"/>
      <c r="L26" s="120" t="s">
        <v>120</v>
      </c>
      <c r="M26" s="121">
        <f>SUM(O11)</f>
        <v>1108703.0951220754</v>
      </c>
      <c r="N26" s="122">
        <f>SUM(O16)</f>
        <v>831458.37829940009</v>
      </c>
      <c r="O26" s="123">
        <f>SUM(N26-M26)</f>
        <v>-277244.71682267531</v>
      </c>
      <c r="P26" s="124">
        <f>SUM(V11)</f>
        <v>102900</v>
      </c>
      <c r="Q26" s="125">
        <f>SUM(V16)</f>
        <v>84500</v>
      </c>
      <c r="R26" s="126">
        <f>SUM(Q26-P26)</f>
        <v>-18400</v>
      </c>
      <c r="S26" s="139">
        <v>0</v>
      </c>
      <c r="T26" s="127" t="s">
        <v>120</v>
      </c>
      <c r="U26" s="269">
        <f>SUM(O26,R26,S26)</f>
        <v>-295644.71682267531</v>
      </c>
      <c r="V26" s="270"/>
      <c r="W26" s="12"/>
    </row>
    <row r="27" spans="2:23" ht="45" customHeight="1" thickBot="1" x14ac:dyDescent="0.3">
      <c r="B27" s="50"/>
      <c r="C27" s="271" t="s">
        <v>189</v>
      </c>
      <c r="D27" s="272"/>
      <c r="E27" s="272"/>
      <c r="F27" s="272"/>
      <c r="G27" s="272"/>
      <c r="H27" s="272"/>
      <c r="I27" s="272"/>
      <c r="J27" s="273"/>
      <c r="K27" s="128"/>
      <c r="L27" s="129" t="s">
        <v>102</v>
      </c>
      <c r="M27" s="130">
        <f t="shared" ref="M27:S27" si="6">SUM(M22:M26)</f>
        <v>5229861.5991912559</v>
      </c>
      <c r="N27" s="131">
        <f t="shared" si="6"/>
        <v>3922070.9882794004</v>
      </c>
      <c r="O27" s="132">
        <f t="shared" si="6"/>
        <v>-1307790.6109118552</v>
      </c>
      <c r="P27" s="133">
        <f t="shared" si="6"/>
        <v>514500</v>
      </c>
      <c r="Q27" s="134">
        <f t="shared" si="6"/>
        <v>422500</v>
      </c>
      <c r="R27" s="135">
        <f t="shared" si="6"/>
        <v>-92000</v>
      </c>
      <c r="S27" s="136">
        <f t="shared" si="6"/>
        <v>23790</v>
      </c>
      <c r="T27" s="137" t="s">
        <v>213</v>
      </c>
      <c r="U27" s="274">
        <f>SUM(U22:U26)</f>
        <v>-1376000.6109118555</v>
      </c>
      <c r="V27" s="275"/>
      <c r="W27" s="51"/>
    </row>
    <row r="28" spans="2:23" ht="6" customHeight="1" thickBot="1" x14ac:dyDescent="0.3">
      <c r="B28" s="52"/>
      <c r="C28" s="53"/>
      <c r="D28" s="53"/>
      <c r="E28" s="53"/>
      <c r="F28" s="53"/>
      <c r="G28" s="53"/>
      <c r="H28" s="53"/>
      <c r="I28" s="53"/>
      <c r="J28" s="53"/>
      <c r="K28" s="53"/>
      <c r="L28" s="53"/>
      <c r="M28" s="53"/>
      <c r="N28" s="53"/>
      <c r="O28" s="53"/>
      <c r="P28" s="53"/>
      <c r="Q28" s="53"/>
      <c r="R28" s="53"/>
      <c r="S28" s="53"/>
      <c r="T28" s="53"/>
      <c r="U28" s="53"/>
      <c r="V28" s="53"/>
      <c r="W28" s="54"/>
    </row>
  </sheetData>
  <sheetProtection sheet="1" objects="1" scenarios="1"/>
  <mergeCells count="42">
    <mergeCell ref="C25:D25"/>
    <mergeCell ref="E25:F25"/>
    <mergeCell ref="U25:V25"/>
    <mergeCell ref="U26:V26"/>
    <mergeCell ref="C27:J27"/>
    <mergeCell ref="U27:V27"/>
    <mergeCell ref="C23:D23"/>
    <mergeCell ref="E23:F23"/>
    <mergeCell ref="H23:J23"/>
    <mergeCell ref="U23:V23"/>
    <mergeCell ref="C24:D24"/>
    <mergeCell ref="E24:F24"/>
    <mergeCell ref="U24:V24"/>
    <mergeCell ref="C21:D21"/>
    <mergeCell ref="E21:F21"/>
    <mergeCell ref="U21:V21"/>
    <mergeCell ref="C22:D22"/>
    <mergeCell ref="E22:F22"/>
    <mergeCell ref="U22:V22"/>
    <mergeCell ref="C19:F19"/>
    <mergeCell ref="H19:J19"/>
    <mergeCell ref="L19:V19"/>
    <mergeCell ref="C20:D20"/>
    <mergeCell ref="E20:F20"/>
    <mergeCell ref="L20:O20"/>
    <mergeCell ref="P20:R20"/>
    <mergeCell ref="S20:V20"/>
    <mergeCell ref="C17:D17"/>
    <mergeCell ref="E17:V17"/>
    <mergeCell ref="B2:C2"/>
    <mergeCell ref="D2:K2"/>
    <mergeCell ref="L2:M2"/>
    <mergeCell ref="S2:U2"/>
    <mergeCell ref="C3:W3"/>
    <mergeCell ref="C5:J5"/>
    <mergeCell ref="K5:P5"/>
    <mergeCell ref="Q5:V5"/>
    <mergeCell ref="C12:D12"/>
    <mergeCell ref="E12:V12"/>
    <mergeCell ref="C14:J14"/>
    <mergeCell ref="K14:P14"/>
    <mergeCell ref="Q14:V14"/>
  </mergeCells>
  <dataValidations count="1">
    <dataValidation type="list" allowBlank="1" showInputMessage="1" showErrorMessage="1" sqref="H7:H10 H16">
      <formula1>rateincludes</formula1>
    </dataValidation>
  </dataValidations>
  <printOptions horizontalCentered="1" verticalCentered="1" headings="1"/>
  <pageMargins left="0.25" right="0.25" top="0.75" bottom="0.75" header="0.3" footer="0.3"/>
  <pageSetup scale="57" orientation="landscape" cellComments="atEnd" r:id="rId1"/>
  <headerFooter>
    <oddHeader xml:space="preserve">&amp;C&amp;"-,Bold"&amp;12State of Florida     
&amp;22DEPARTMENT OF MANAGEMENT SERVICES
&amp;18Cost Benefit Analysis Sample&amp;22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529A400173B0438AC9205C76AD6ED6" ma:contentTypeVersion="0" ma:contentTypeDescription="Create a new document." ma:contentTypeScope="" ma:versionID="c4e5f6524eb6d38e6c23659b2472dda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A0DEA1-3EF4-4930-BFF7-7DEAF6F66C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8447478-D9B0-47D6-AE10-DCE8E121258F}">
  <ds:schemaRef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EA53BD-DC56-48D8-9C2D-A447E26FB2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5</vt:i4>
      </vt:variant>
    </vt:vector>
  </HeadingPairs>
  <TitlesOfParts>
    <vt:vector size="14" baseType="lpstr">
      <vt:lpstr>County Summary Sheet</vt:lpstr>
      <vt:lpstr>SAMPLE County Summary Sheet </vt:lpstr>
      <vt:lpstr>Cost-Benefit Analysis 1</vt:lpstr>
      <vt:lpstr>Cost-Benefit Analysis 2</vt:lpstr>
      <vt:lpstr>Cost-Benefit Analysis 3</vt:lpstr>
      <vt:lpstr>DATA SAMPLE - DOH Hillsborough</vt:lpstr>
      <vt:lpstr>Sheet2</vt:lpstr>
      <vt:lpstr>SAMPLE Cost-Benefit Analysis</vt:lpstr>
      <vt:lpstr>Chart1</vt:lpstr>
      <vt:lpstr>Colocate</vt:lpstr>
      <vt:lpstr>'Cost-Benefit Analysis 1'!Print_Area</vt:lpstr>
      <vt:lpstr>'Cost-Benefit Analysis 2'!Print_Area</vt:lpstr>
      <vt:lpstr>'County Summary Sheet'!Print_Area</vt:lpstr>
      <vt:lpstr>rateincludes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Robenhorst, LeighAnne</dc:creator>
  <cp:lastModifiedBy>Roger Newsome </cp:lastModifiedBy>
  <cp:lastPrinted>2012-05-04T18:21:25Z</cp:lastPrinted>
  <dcterms:created xsi:type="dcterms:W3CDTF">2012-03-28T18:39:51Z</dcterms:created>
  <dcterms:modified xsi:type="dcterms:W3CDTF">2012-05-04T18:21:36Z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0x010100CB529A400173B0438AC9205C76AD6ED6</vt:lpwstr>
  </property>
</Properties>
</file>