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fldms.sharepoint.com/sites/REDM-Files/Main/03-Leasing/02-LeaseMngt/12 - Approved DMS Lease Forms/As Needed Forms/"/>
    </mc:Choice>
  </mc:AlternateContent>
  <xr:revisionPtr revIDLastSave="0" documentId="8_{CB44ABA4-AFAE-472E-AF74-59604A6A61CA}" xr6:coauthVersionLast="47" xr6:coauthVersionMax="47" xr10:uidLastSave="{00000000-0000-0000-0000-000000000000}"/>
  <bookViews>
    <workbookView xWindow="-120" yWindow="-120" windowWidth="29040" windowHeight="15720" tabRatio="919" firstSheet="3" activeTab="3" xr2:uid="{00000000-000D-0000-FFFF-FFFF00000000}"/>
  </bookViews>
  <sheets>
    <sheet name="Chart1" sheetId="11" state="hidden" r:id="rId1"/>
    <sheet name="DATA SAMPLE - DOH Hillsborough" sheetId="1" state="hidden" r:id="rId2"/>
    <sheet name="Sheet2" sheetId="5" state="hidden" r:id="rId3"/>
    <sheet name="SIP Analysis " sheetId="14" r:id="rId4"/>
    <sheet name="Sample" sheetId="16" r:id="rId5"/>
  </sheets>
  <definedNames>
    <definedName name="Colocate">Sheet2!$A$1:$A$2</definedName>
    <definedName name="CoLocation">#REF!</definedName>
    <definedName name="_xlnm.Print_Area" localSheetId="3">'SIP Analysis '!$B$2:$M$33</definedName>
    <definedName name="rateincludes">Sheet2!$C$1:$C$4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6" l="1"/>
  <c r="M22" i="16"/>
  <c r="H32" i="16" s="1"/>
  <c r="C22" i="16"/>
  <c r="D29" i="16" s="1"/>
  <c r="E29" i="16" s="1"/>
  <c r="B22" i="16"/>
  <c r="D28" i="16" s="1"/>
  <c r="J14" i="16"/>
  <c r="I14" i="16"/>
  <c r="K14" i="16" s="1"/>
  <c r="E14" i="16"/>
  <c r="D14" i="16"/>
  <c r="F14" i="16" s="1"/>
  <c r="M10" i="16"/>
  <c r="G31" i="16" s="1"/>
  <c r="C10" i="16"/>
  <c r="D10" i="16" s="1"/>
  <c r="C30" i="16" s="1"/>
  <c r="B10" i="16"/>
  <c r="C28" i="16" s="1"/>
  <c r="C22" i="14"/>
  <c r="D22" i="14" s="1"/>
  <c r="E22" i="14" s="1"/>
  <c r="F22" i="14" s="1"/>
  <c r="C10" i="14"/>
  <c r="D10" i="14" s="1"/>
  <c r="E10" i="14" s="1"/>
  <c r="F10" i="14" s="1"/>
  <c r="B10" i="14"/>
  <c r="M10" i="14"/>
  <c r="D22" i="16" l="1"/>
  <c r="E28" i="16"/>
  <c r="G28" i="16"/>
  <c r="H29" i="16"/>
  <c r="G30" i="16"/>
  <c r="H31" i="16"/>
  <c r="I31" i="16" s="1"/>
  <c r="G32" i="16"/>
  <c r="I32" i="16" s="1"/>
  <c r="E10" i="16"/>
  <c r="H28" i="16"/>
  <c r="G29" i="16"/>
  <c r="H30" i="16"/>
  <c r="I30" i="16" l="1"/>
  <c r="D30" i="16"/>
  <c r="E22" i="16"/>
  <c r="C31" i="16"/>
  <c r="F10" i="16"/>
  <c r="C32" i="16" s="1"/>
  <c r="G33" i="16"/>
  <c r="H33" i="16"/>
  <c r="I28" i="16"/>
  <c r="G10" i="16"/>
  <c r="I29" i="16"/>
  <c r="L29" i="16" s="1"/>
  <c r="L28" i="16"/>
  <c r="F22" i="16" l="1"/>
  <c r="D32" i="16" s="1"/>
  <c r="D31" i="16"/>
  <c r="G22" i="16"/>
  <c r="E32" i="16"/>
  <c r="L32" i="16" s="1"/>
  <c r="E31" i="16"/>
  <c r="L31" i="16" s="1"/>
  <c r="D33" i="16"/>
  <c r="E30" i="16"/>
  <c r="I33" i="16"/>
  <c r="E33" i="16" l="1"/>
  <c r="L30" i="16"/>
  <c r="L33" i="16" s="1"/>
  <c r="C32" i="14"/>
  <c r="C31" i="14"/>
  <c r="C30" i="14"/>
  <c r="I14" i="14"/>
  <c r="D14" i="14"/>
  <c r="B22" i="14" l="1"/>
  <c r="D32" i="14" l="1"/>
  <c r="D31" i="14"/>
  <c r="D30" i="14"/>
  <c r="D29" i="14"/>
  <c r="E14" i="14"/>
  <c r="F14" i="14" s="1"/>
  <c r="M22" i="14"/>
  <c r="H31" i="14" s="1"/>
  <c r="D28" i="14"/>
  <c r="J14" i="14"/>
  <c r="G32" i="14" l="1"/>
  <c r="G29" i="14"/>
  <c r="G31" i="14"/>
  <c r="G30" i="14"/>
  <c r="G28" i="14"/>
  <c r="E32" i="14"/>
  <c r="K14" i="14"/>
  <c r="E31" i="14"/>
  <c r="I31" i="14"/>
  <c r="E30" i="14"/>
  <c r="G22" i="14"/>
  <c r="H29" i="14"/>
  <c r="I29" i="14" s="1"/>
  <c r="H32" i="14"/>
  <c r="H28" i="14"/>
  <c r="H30" i="14"/>
  <c r="I32" i="14" l="1"/>
  <c r="L32" i="14" s="1"/>
  <c r="I30" i="14"/>
  <c r="G33" i="14"/>
  <c r="H33" i="14"/>
  <c r="I28" i="14"/>
  <c r="L30" i="14"/>
  <c r="L31" i="14"/>
  <c r="I33" i="14" l="1"/>
  <c r="D33" i="14"/>
  <c r="C29" i="14"/>
  <c r="E29" i="14" s="1"/>
  <c r="L29" i="14" s="1"/>
  <c r="G10" i="14"/>
  <c r="C28" i="14"/>
  <c r="E28" i="14" s="1"/>
  <c r="E33" i="14" l="1"/>
  <c r="L28" i="14"/>
  <c r="L33"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DMS</author>
    <author xml:space="preserve"> J. Roger Newsome III</author>
    <author xml:space="preserve">Roger Newsome </author>
  </authors>
  <commentList>
    <comment ref="B5" authorId="0" shapeId="0" xr:uid="{00000000-0006-0000-0300-000001000000}">
      <text>
        <r>
          <rPr>
            <sz val="10"/>
            <color indexed="81"/>
            <rFont val="Tahoma"/>
            <family val="2"/>
          </rPr>
          <t>Square feet you would require if you went out for new space.  This is what you justified on your SAW</t>
        </r>
        <r>
          <rPr>
            <sz val="11"/>
            <color indexed="81"/>
            <rFont val="Tahoma"/>
            <family val="2"/>
          </rPr>
          <t>.</t>
        </r>
      </text>
    </comment>
    <comment ref="D5" authorId="0" shapeId="0" xr:uid="{00000000-0006-0000-0300-000002000000}">
      <text>
        <r>
          <rPr>
            <sz val="10"/>
            <color indexed="81"/>
            <rFont val="Tahoma"/>
            <family val="2"/>
          </rPr>
          <t>Market Rate provided by Tenant Broker based on the IMA.  
The rate type needs to be comparable to the rate proposed for the SIP.</t>
        </r>
      </text>
    </comment>
    <comment ref="E5" authorId="0" shapeId="0" xr:uid="{00000000-0006-0000-0300-000003000000}">
      <text>
        <r>
          <rPr>
            <sz val="9"/>
            <color indexed="81"/>
            <rFont val="Tahoma"/>
            <family val="2"/>
          </rPr>
          <t>Full ( Utilities &amp; Janitorial)
Utilities Only 
Janitorial Only 
No Services</t>
        </r>
      </text>
    </comment>
    <comment ref="F5" authorId="0" shapeId="0" xr:uid="{00000000-0006-0000-0300-000004000000}">
      <text>
        <r>
          <rPr>
            <sz val="9"/>
            <color indexed="81"/>
            <rFont val="Tahoma"/>
            <family val="2"/>
          </rPr>
          <t xml:space="preserve">If janitorial is not included in the rate, enter the amount per SF for janitorial services to calculate into the full service rate. </t>
        </r>
      </text>
    </comment>
    <comment ref="G5" authorId="0" shapeId="0" xr:uid="{00000000-0006-0000-0300-000005000000}">
      <text>
        <r>
          <rPr>
            <sz val="9"/>
            <color indexed="81"/>
            <rFont val="Tahoma"/>
            <family val="2"/>
          </rPr>
          <t xml:space="preserve">If utilities are not included in the rate, enter the amount per SF for utility services to be calculated in the Full Service Annual Rent.
</t>
        </r>
      </text>
    </comment>
    <comment ref="B9" authorId="0" shapeId="0" xr:uid="{00000000-0006-0000-0300-000006000000}">
      <text>
        <r>
          <rPr>
            <sz val="10"/>
            <color indexed="81"/>
            <rFont val="Tahoma"/>
            <family val="2"/>
          </rPr>
          <t>Rate + Janitorial + Utilities x SF (+ Moving Expenses) = $XX</t>
        </r>
        <r>
          <rPr>
            <sz val="9"/>
            <color indexed="81"/>
            <rFont val="Tahoma"/>
            <family val="2"/>
          </rPr>
          <t xml:space="preserve">
</t>
        </r>
      </text>
    </comment>
    <comment ref="C9" authorId="0" shapeId="0" xr:uid="{00000000-0006-0000-0300-000007000000}">
      <text>
        <r>
          <rPr>
            <sz val="9"/>
            <color indexed="81"/>
            <rFont val="Tahoma"/>
            <family val="2"/>
          </rPr>
          <t xml:space="preserve">Please complete Fiscal Year dates on this and the following cells. </t>
        </r>
      </text>
    </comment>
    <comment ref="H9" authorId="0" shapeId="0" xr:uid="{00000000-0006-0000-0300-000008000000}">
      <text>
        <r>
          <rPr>
            <sz val="9"/>
            <color indexed="81"/>
            <rFont val="Tahoma"/>
            <family val="2"/>
          </rPr>
          <t xml:space="preserve">Special equipment consists of lab equipment, vehicles, mass production printers, etc...
</t>
        </r>
      </text>
    </comment>
    <comment ref="I9" authorId="0" shapeId="0" xr:uid="{00000000-0006-0000-0300-000009000000}">
      <text>
        <r>
          <rPr>
            <sz val="9"/>
            <color indexed="81"/>
            <rFont val="Tahoma"/>
            <family val="2"/>
          </rPr>
          <t xml:space="preserve">Data cost consists of WIFI and other hardwired network services. </t>
        </r>
      </text>
    </comment>
    <comment ref="J9" authorId="0" shapeId="0" xr:uid="{00000000-0006-0000-0300-00000A000000}">
      <text>
        <r>
          <rPr>
            <sz val="9"/>
            <color indexed="81"/>
            <rFont val="Tahoma"/>
            <family val="2"/>
          </rPr>
          <t>Communication service consists of phone cost. If phone service is provided through VoIP then include these costs in the data column.</t>
        </r>
      </text>
    </comment>
    <comment ref="K9" authorId="0" shapeId="0" xr:uid="{00000000-0006-0000-0300-00000B000000}">
      <text>
        <r>
          <rPr>
            <sz val="9"/>
            <color indexed="81"/>
            <rFont val="Tahoma"/>
            <family val="2"/>
          </rPr>
          <t>Office equipment consists of copiers, postage meters, fax machines, document scanners, etc.</t>
        </r>
      </text>
    </comment>
    <comment ref="C10" authorId="0" shapeId="0" xr:uid="{00000000-0006-0000-0300-00000C000000}">
      <text>
        <r>
          <rPr>
            <sz val="9"/>
            <color indexed="81"/>
            <rFont val="Tahoma"/>
            <family val="2"/>
          </rPr>
          <t>This cell autocalculates.  If the rates change after the first year, please edit manually for this and the following years. See details below for this and future years. 
User must enter values for YR2, YR3, YR4, YR5.  Include any anticpated escalation for janitorial or utilities if applicable. 
Identify in the Market Lease Assumptions Comment Box.</t>
        </r>
      </text>
    </comment>
    <comment ref="B17" authorId="0" shapeId="0" xr:uid="{00000000-0006-0000-0300-00000D000000}">
      <text>
        <r>
          <rPr>
            <sz val="9"/>
            <color indexed="81"/>
            <rFont val="Tahoma"/>
            <family val="2"/>
          </rPr>
          <t xml:space="preserve">
The Square Feet you would be in if you do a Stay-in-Place. 
</t>
        </r>
      </text>
    </comment>
    <comment ref="F17" authorId="1" shapeId="0" xr:uid="{00000000-0006-0000-0300-00000E000000}">
      <text>
        <r>
          <rPr>
            <sz val="8"/>
            <color indexed="81"/>
            <rFont val="Tahoma"/>
            <family val="2"/>
          </rPr>
          <t>Full ( Utilities &amp; Janitorial)
Utilities Only 
Janitorial Only 
No Services</t>
        </r>
      </text>
    </comment>
    <comment ref="G17" authorId="1" shapeId="0" xr:uid="{00000000-0006-0000-0300-00000F000000}">
      <text>
        <r>
          <rPr>
            <sz val="8"/>
            <color indexed="81"/>
            <rFont val="Tahoma"/>
            <family val="2"/>
          </rPr>
          <t xml:space="preserve">If janitorial is not included in the rate, enter the amount per SF for janitorial services to calculate into the full service rate. </t>
        </r>
      </text>
    </comment>
    <comment ref="H17" authorId="1" shapeId="0" xr:uid="{00000000-0006-0000-0300-000010000000}">
      <text>
        <r>
          <rPr>
            <sz val="8"/>
            <color indexed="81"/>
            <rFont val="Tahoma"/>
            <family val="2"/>
          </rPr>
          <t>If utilities are not included in the rate, enter the amount per SF for utility services to be calculated in the Full Service Annual Rent.</t>
        </r>
      </text>
    </comment>
    <comment ref="I17" authorId="0" shapeId="0" xr:uid="{00000000-0006-0000-0300-000011000000}">
      <text>
        <r>
          <rPr>
            <b/>
            <sz val="9"/>
            <color indexed="81"/>
            <rFont val="Tahoma"/>
            <family val="2"/>
          </rPr>
          <t>DMS:</t>
        </r>
        <r>
          <rPr>
            <sz val="9"/>
            <color indexed="81"/>
            <rFont val="Tahoma"/>
            <family val="2"/>
          </rPr>
          <t xml:space="preserve">
Document every assumption made:
Example: $12.50 NNN/SF;
$1.50 Janitorial/SF; 
$2.00 Utilities/SF
 Buildout $xx/SF;  
Escalation @ 3% 
Be sure to include any tenant improvements in this assumptions cell if there is going to be any needed. </t>
        </r>
      </text>
    </comment>
    <comment ref="B21" authorId="1" shapeId="0" xr:uid="{00000000-0006-0000-0300-000012000000}">
      <text>
        <r>
          <rPr>
            <sz val="8"/>
            <color indexed="81"/>
            <rFont val="Tahoma"/>
            <family val="2"/>
          </rPr>
          <t>Rate + Janitorial + Utilities x SF = $XX</t>
        </r>
      </text>
    </comment>
    <comment ref="C21" authorId="0" shapeId="0" xr:uid="{00000000-0006-0000-0300-000013000000}">
      <text>
        <r>
          <rPr>
            <sz val="9"/>
            <color indexed="81"/>
            <rFont val="Tahoma"/>
            <family val="2"/>
          </rPr>
          <t xml:space="preserve">Please complete Fiscal Year dates on this and the following cells. </t>
        </r>
      </text>
    </comment>
    <comment ref="H21" authorId="1" shapeId="0" xr:uid="{00000000-0006-0000-0300-000014000000}">
      <text>
        <r>
          <rPr>
            <sz val="8"/>
            <color indexed="81"/>
            <rFont val="Tahoma"/>
            <family val="2"/>
          </rPr>
          <t>Special equipment consists of lab equipment, vehicles, mass production printers, etc...</t>
        </r>
      </text>
    </comment>
    <comment ref="I21" authorId="2" shapeId="0" xr:uid="{00000000-0006-0000-0300-000015000000}">
      <text>
        <r>
          <rPr>
            <sz val="8"/>
            <color indexed="81"/>
            <rFont val="Tahoma"/>
            <family val="2"/>
          </rPr>
          <t xml:space="preserve">Data cost consists of WIFI and other hardwired network services. </t>
        </r>
      </text>
    </comment>
    <comment ref="J21" authorId="2" shapeId="0" xr:uid="{00000000-0006-0000-0300-000016000000}">
      <text>
        <r>
          <rPr>
            <sz val="8"/>
            <color indexed="81"/>
            <rFont val="Tahoma"/>
            <family val="2"/>
          </rPr>
          <t xml:space="preserve">Communication service consists of phone cost. If phone service is provided through VoIP then include these costs in the data column. </t>
        </r>
      </text>
    </comment>
    <comment ref="K21" authorId="2" shapeId="0" xr:uid="{00000000-0006-0000-0300-000017000000}">
      <text>
        <r>
          <rPr>
            <sz val="8"/>
            <color indexed="81"/>
            <rFont val="Tahoma"/>
            <family val="2"/>
          </rPr>
          <t xml:space="preserve">Office equipment consists of copiers, postage meters, fax machines, document scanners, etc.
</t>
        </r>
      </text>
    </comment>
    <comment ref="L21" authorId="1" shapeId="0" xr:uid="{00000000-0006-0000-0300-000018000000}">
      <text>
        <r>
          <rPr>
            <sz val="8"/>
            <color indexed="81"/>
            <rFont val="Tahoma"/>
            <family val="2"/>
          </rPr>
          <t>Other costs may include items such as security services, etc.</t>
        </r>
      </text>
    </comment>
    <comment ref="C22" authorId="0" shapeId="0" xr:uid="{00000000-0006-0000-0300-000019000000}">
      <text>
        <r>
          <rPr>
            <sz val="9"/>
            <color indexed="81"/>
            <rFont val="Tahoma"/>
            <family val="2"/>
          </rPr>
          <t xml:space="preserve">This cell autocalculates.  If the rates change after the first year, please edit manually for this and the following years. See details below for this and future years. 
User must enter values for YR2, YR3, YR4, YR5.  Include any anticpated escalation for janitorial or utilities if applicable. 
Identify in the SIP Assumptions Comment Box.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DMS</author>
    <author xml:space="preserve"> J. Roger Newsome III</author>
    <author xml:space="preserve">Roger Newsome </author>
  </authors>
  <commentList>
    <comment ref="B5" authorId="0" shapeId="0" xr:uid="{00000000-0006-0000-0400-000001000000}">
      <text>
        <r>
          <rPr>
            <sz val="10"/>
            <color indexed="81"/>
            <rFont val="Tahoma"/>
            <family val="2"/>
          </rPr>
          <t>Square feet you would require if you went out for new space.  This is what you justified on your SAW</t>
        </r>
        <r>
          <rPr>
            <sz val="11"/>
            <color indexed="81"/>
            <rFont val="Tahoma"/>
            <family val="2"/>
          </rPr>
          <t>.</t>
        </r>
      </text>
    </comment>
    <comment ref="D5" authorId="0" shapeId="0" xr:uid="{00000000-0006-0000-0400-000002000000}">
      <text>
        <r>
          <rPr>
            <sz val="10"/>
            <color indexed="81"/>
            <rFont val="Tahoma"/>
            <family val="2"/>
          </rPr>
          <t>Market Rate provided by Tenant Broker based on the IMA.  
The rate type needs to be comparable to the rate proposed for the SIP.</t>
        </r>
      </text>
    </comment>
    <comment ref="E5" authorId="0" shapeId="0" xr:uid="{00000000-0006-0000-0400-000003000000}">
      <text>
        <r>
          <rPr>
            <sz val="9"/>
            <color indexed="81"/>
            <rFont val="Tahoma"/>
            <family val="2"/>
          </rPr>
          <t>Full ( Utilities &amp; Janitorial)
Utilities Only 
Janitorial Only 
No Services</t>
        </r>
      </text>
    </comment>
    <comment ref="F5" authorId="0" shapeId="0" xr:uid="{00000000-0006-0000-0400-000004000000}">
      <text>
        <r>
          <rPr>
            <sz val="9"/>
            <color indexed="81"/>
            <rFont val="Tahoma"/>
            <family val="2"/>
          </rPr>
          <t xml:space="preserve">If janitorial is not included in the rate, enter the amount per SF for janitorial services to calculate into the full service rate. </t>
        </r>
      </text>
    </comment>
    <comment ref="G5" authorId="0" shapeId="0" xr:uid="{00000000-0006-0000-0400-000005000000}">
      <text>
        <r>
          <rPr>
            <sz val="9"/>
            <color indexed="81"/>
            <rFont val="Tahoma"/>
            <family val="2"/>
          </rPr>
          <t xml:space="preserve">If utilities are not included in the rate, enter the amount per SF for utility services to be calculated in the Full Service Annual Rent.
</t>
        </r>
      </text>
    </comment>
    <comment ref="B9" authorId="0" shapeId="0" xr:uid="{00000000-0006-0000-0400-000006000000}">
      <text>
        <r>
          <rPr>
            <sz val="10"/>
            <color indexed="81"/>
            <rFont val="Tahoma"/>
            <family val="2"/>
          </rPr>
          <t>Rate + Janitorial + Utilities x SF (+ Moving Expenses) = $XX</t>
        </r>
        <r>
          <rPr>
            <sz val="9"/>
            <color indexed="81"/>
            <rFont val="Tahoma"/>
            <family val="2"/>
          </rPr>
          <t xml:space="preserve">
</t>
        </r>
      </text>
    </comment>
    <comment ref="C9" authorId="0" shapeId="0" xr:uid="{00000000-0006-0000-0400-000007000000}">
      <text>
        <r>
          <rPr>
            <sz val="9"/>
            <color indexed="81"/>
            <rFont val="Tahoma"/>
            <family val="2"/>
          </rPr>
          <t xml:space="preserve">Please complete Fiscal Year dates on this and the following cells. </t>
        </r>
      </text>
    </comment>
    <comment ref="H9" authorId="0" shapeId="0" xr:uid="{00000000-0006-0000-0400-000008000000}">
      <text>
        <r>
          <rPr>
            <sz val="9"/>
            <color indexed="81"/>
            <rFont val="Tahoma"/>
            <family val="2"/>
          </rPr>
          <t xml:space="preserve">Special equipment consists of lab equipment, vehicles, mass production printers, etc...
</t>
        </r>
      </text>
    </comment>
    <comment ref="I9" authorId="0" shapeId="0" xr:uid="{00000000-0006-0000-0400-000009000000}">
      <text>
        <r>
          <rPr>
            <sz val="9"/>
            <color indexed="81"/>
            <rFont val="Tahoma"/>
            <family val="2"/>
          </rPr>
          <t xml:space="preserve">Data cost consists of WIFI and other hardwired network services. </t>
        </r>
      </text>
    </comment>
    <comment ref="J9" authorId="0" shapeId="0" xr:uid="{00000000-0006-0000-0400-00000A000000}">
      <text>
        <r>
          <rPr>
            <sz val="9"/>
            <color indexed="81"/>
            <rFont val="Tahoma"/>
            <family val="2"/>
          </rPr>
          <t>Communication service consists of phone cost. If phone service is provided through VoIP then include these costs in the data column.</t>
        </r>
      </text>
    </comment>
    <comment ref="K9" authorId="0" shapeId="0" xr:uid="{00000000-0006-0000-0400-00000B000000}">
      <text>
        <r>
          <rPr>
            <sz val="9"/>
            <color indexed="81"/>
            <rFont val="Tahoma"/>
            <family val="2"/>
          </rPr>
          <t>Office equipment consists of copiers, postage meters, fax machines, document scanners, etc.</t>
        </r>
      </text>
    </comment>
    <comment ref="C10" authorId="0" shapeId="0" xr:uid="{00000000-0006-0000-0400-00000C000000}">
      <text>
        <r>
          <rPr>
            <sz val="9"/>
            <color indexed="81"/>
            <rFont val="Tahoma"/>
            <family val="2"/>
          </rPr>
          <t>This cell autocalculates.  If the rates change after the first year, please edit manually for this and the following years. See details below for this and future years. 
User must enter values for YR2, YR3, YR4, YR5.  Include any anticpated escalation for janitorial or utilities if applicable. 
Identify in the Market Lease Assumptions Comment Box.</t>
        </r>
      </text>
    </comment>
    <comment ref="B17" authorId="0" shapeId="0" xr:uid="{00000000-0006-0000-0400-00000D000000}">
      <text>
        <r>
          <rPr>
            <sz val="9"/>
            <color indexed="81"/>
            <rFont val="Tahoma"/>
            <family val="2"/>
          </rPr>
          <t xml:space="preserve">
The Square Feet you would be in if you do a Stay-in-Place. 
</t>
        </r>
      </text>
    </comment>
    <comment ref="F17" authorId="1" shapeId="0" xr:uid="{00000000-0006-0000-0400-00000E000000}">
      <text>
        <r>
          <rPr>
            <sz val="8"/>
            <color indexed="81"/>
            <rFont val="Tahoma"/>
            <family val="2"/>
          </rPr>
          <t>Full ( Utilities &amp; Janitorial)
Utilities Only 
Janitorial Only 
No Services</t>
        </r>
      </text>
    </comment>
    <comment ref="G17" authorId="1" shapeId="0" xr:uid="{00000000-0006-0000-0400-00000F000000}">
      <text>
        <r>
          <rPr>
            <sz val="8"/>
            <color indexed="81"/>
            <rFont val="Tahoma"/>
            <family val="2"/>
          </rPr>
          <t xml:space="preserve">If janitorial is not included in the rate, enter the amount per SF for janitorial services to calculate into the full service rate. </t>
        </r>
      </text>
    </comment>
    <comment ref="H17" authorId="1" shapeId="0" xr:uid="{00000000-0006-0000-0400-000010000000}">
      <text>
        <r>
          <rPr>
            <sz val="8"/>
            <color indexed="81"/>
            <rFont val="Tahoma"/>
            <family val="2"/>
          </rPr>
          <t>If utilities are not included in the rate, enter the amount per SF for utility services to be calculated in the Full Service Annual Rent.</t>
        </r>
      </text>
    </comment>
    <comment ref="I17" authorId="0" shapeId="0" xr:uid="{00000000-0006-0000-0400-000011000000}">
      <text>
        <r>
          <rPr>
            <b/>
            <sz val="9"/>
            <color indexed="81"/>
            <rFont val="Tahoma"/>
            <family val="2"/>
          </rPr>
          <t>DMS:</t>
        </r>
        <r>
          <rPr>
            <sz val="9"/>
            <color indexed="81"/>
            <rFont val="Tahoma"/>
            <family val="2"/>
          </rPr>
          <t xml:space="preserve">
Document every assumption made:
Example: $12.50 NNN/SF;
$1.50 Janitorial/SF; 
$2.00 Utilities/SF
 Buildout $xx/SF;  
Escalation @ 3% 
Be sure to include any tenant improvements in this assumptions cell if there is going to be any needed. </t>
        </r>
      </text>
    </comment>
    <comment ref="B21" authorId="1" shapeId="0" xr:uid="{00000000-0006-0000-0400-000012000000}">
      <text>
        <r>
          <rPr>
            <sz val="8"/>
            <color indexed="81"/>
            <rFont val="Tahoma"/>
            <family val="2"/>
          </rPr>
          <t>Rate + Janitorial + Utilities x SF = $XX</t>
        </r>
      </text>
    </comment>
    <comment ref="C21" authorId="0" shapeId="0" xr:uid="{00000000-0006-0000-0400-000013000000}">
      <text>
        <r>
          <rPr>
            <sz val="9"/>
            <color indexed="81"/>
            <rFont val="Tahoma"/>
            <family val="2"/>
          </rPr>
          <t xml:space="preserve">Please complete Fiscal Year dates on this and the following cells. </t>
        </r>
      </text>
    </comment>
    <comment ref="H21" authorId="1" shapeId="0" xr:uid="{00000000-0006-0000-0400-000014000000}">
      <text>
        <r>
          <rPr>
            <sz val="8"/>
            <color indexed="81"/>
            <rFont val="Tahoma"/>
            <family val="2"/>
          </rPr>
          <t>Special equipment consists of lab equipment, vehicles, mass production printers, etc...</t>
        </r>
      </text>
    </comment>
    <comment ref="I21" authorId="2" shapeId="0" xr:uid="{00000000-0006-0000-0400-000015000000}">
      <text>
        <r>
          <rPr>
            <sz val="8"/>
            <color indexed="81"/>
            <rFont val="Tahoma"/>
            <family val="2"/>
          </rPr>
          <t xml:space="preserve">Data cost consists of WIFI and other hardwired network services. </t>
        </r>
      </text>
    </comment>
    <comment ref="J21" authorId="2" shapeId="0" xr:uid="{00000000-0006-0000-0400-000016000000}">
      <text>
        <r>
          <rPr>
            <sz val="8"/>
            <color indexed="81"/>
            <rFont val="Tahoma"/>
            <family val="2"/>
          </rPr>
          <t xml:space="preserve">Communication service consists of phone cost. If phone service is provided through VoIP then include these costs in the data column. </t>
        </r>
      </text>
    </comment>
    <comment ref="K21" authorId="2" shapeId="0" xr:uid="{00000000-0006-0000-0400-000017000000}">
      <text>
        <r>
          <rPr>
            <sz val="8"/>
            <color indexed="81"/>
            <rFont val="Tahoma"/>
            <family val="2"/>
          </rPr>
          <t xml:space="preserve">Office equipment consists of copiers, postage meters, fax machines, document scanners, etc.
</t>
        </r>
      </text>
    </comment>
    <comment ref="L21" authorId="1" shapeId="0" xr:uid="{00000000-0006-0000-0400-000018000000}">
      <text>
        <r>
          <rPr>
            <sz val="8"/>
            <color indexed="81"/>
            <rFont val="Tahoma"/>
            <family val="2"/>
          </rPr>
          <t>Other costs may include items such as security services, etc.</t>
        </r>
      </text>
    </comment>
    <comment ref="C22" authorId="0" shapeId="0" xr:uid="{00000000-0006-0000-0400-000019000000}">
      <text>
        <r>
          <rPr>
            <sz val="9"/>
            <color indexed="81"/>
            <rFont val="Tahoma"/>
            <family val="2"/>
          </rPr>
          <t xml:space="preserve">This cell autocalculates.  If the rates change after the first year, please edit manually for this and the following years. See details below for this and future years. 
User must enter values for YR2, YR3, YR4, YR5.  Include any anticpated escalation for janitorial or utilities if applicable. 
Identify in the SIP Assumptions Comment Box.
</t>
        </r>
      </text>
    </comment>
  </commentList>
</comments>
</file>

<file path=xl/sharedStrings.xml><?xml version="1.0" encoding="utf-8"?>
<sst xmlns="http://schemas.openxmlformats.org/spreadsheetml/2006/main" count="454" uniqueCount="168">
  <si>
    <t>Lease Source</t>
  </si>
  <si>
    <t>Lease Id</t>
  </si>
  <si>
    <t>FL-SOLARIS Facility #</t>
  </si>
  <si>
    <t>Facility Name</t>
  </si>
  <si>
    <t>Last Upload Date</t>
  </si>
  <si>
    <t xml:space="preserve">Lessee Agency </t>
  </si>
  <si>
    <t>Division Number</t>
  </si>
  <si>
    <t>Division Name</t>
  </si>
  <si>
    <t>Bureau</t>
  </si>
  <si>
    <t>Facility Address 1</t>
  </si>
  <si>
    <t>Facility Address 2</t>
  </si>
  <si>
    <t>Facility State</t>
  </si>
  <si>
    <t>Facility City</t>
  </si>
  <si>
    <t>Facility Zip Code</t>
  </si>
  <si>
    <t>Facility County</t>
  </si>
  <si>
    <t>Facility Country</t>
  </si>
  <si>
    <t>Lease Start Date</t>
  </si>
  <si>
    <t>Lease End Date</t>
  </si>
  <si>
    <t>Square Footage</t>
  </si>
  <si>
    <t>Rate Per Sq Ft</t>
  </si>
  <si>
    <t>Month Rent</t>
  </si>
  <si>
    <t>Annual Rent</t>
  </si>
  <si>
    <t>Lessor Name</t>
  </si>
  <si>
    <t>Lessor Address 1</t>
  </si>
  <si>
    <t>Lessor Address 2</t>
  </si>
  <si>
    <t>Lessor City</t>
  </si>
  <si>
    <t>Lessor State</t>
  </si>
  <si>
    <t>Lessor Zip Code</t>
  </si>
  <si>
    <t>Lessor Country</t>
  </si>
  <si>
    <t>Lessor County</t>
  </si>
  <si>
    <t>Lease Options</t>
  </si>
  <si>
    <t>Predominant Space Type</t>
  </si>
  <si>
    <t>Number of Parking Space</t>
  </si>
  <si>
    <t>FTE</t>
  </si>
  <si>
    <t>Last Update Date</t>
  </si>
  <si>
    <t>Extracted Date</t>
  </si>
  <si>
    <t>Private</t>
  </si>
  <si>
    <t>TGH REHABILITATION CENTER</t>
  </si>
  <si>
    <t>DOH</t>
  </si>
  <si>
    <t>64C</t>
  </si>
  <si>
    <t>BRAIN &amp; SPINAL CORD INJURY</t>
  </si>
  <si>
    <t>6 TAMPA GENERAL CIRCLE</t>
  </si>
  <si>
    <t>ROOM R-111</t>
  </si>
  <si>
    <t>FL</t>
  </si>
  <si>
    <t>Tampa</t>
  </si>
  <si>
    <t>Hillsborough</t>
  </si>
  <si>
    <t>US</t>
  </si>
  <si>
    <t>FLORIDA HEALTH SCIENCE CENTER INC D/B/A TAMPA GEN HOSPITAL</t>
  </si>
  <si>
    <t>1 TAMPA GENERAL CIRCLE</t>
  </si>
  <si>
    <t>2/1 YRS</t>
  </si>
  <si>
    <t>Office</t>
  </si>
  <si>
    <t>Public</t>
  </si>
  <si>
    <t>F11333</t>
  </si>
  <si>
    <t>HARGRETT BLDG</t>
  </si>
  <si>
    <t>DEPARTMENT OF HEALTH</t>
  </si>
  <si>
    <t>2002 26TH AVE E</t>
  </si>
  <si>
    <t>Board of Trustees</t>
  </si>
  <si>
    <t>CONDITIONED STORAGE</t>
  </si>
  <si>
    <t>Conditioned Storage</t>
  </si>
  <si>
    <t>FULL SERVICE OFFICE</t>
  </si>
  <si>
    <t>F11085</t>
  </si>
  <si>
    <t>TRAMMELL BLDG</t>
  </si>
  <si>
    <t>1313 TAMPA STREET</t>
  </si>
  <si>
    <t>NORTH PARK OFFICE CENTER</t>
  </si>
  <si>
    <t>DISABILITY DETERMINATIONS</t>
  </si>
  <si>
    <t>6800 NORTH DALE MABRY  HIGHWAY</t>
  </si>
  <si>
    <t>SUITE: 266-299</t>
  </si>
  <si>
    <t>HAKEEM INVESTMENTS FLORIDA LLLP</t>
  </si>
  <si>
    <t>1601 WEST REYNOLDS STREET</t>
  </si>
  <si>
    <t>SUITE: 201</t>
  </si>
  <si>
    <t>Plant City</t>
  </si>
  <si>
    <t>2/5 YRS</t>
  </si>
  <si>
    <t>MEDICAL QUALITY ASSURANCE</t>
  </si>
  <si>
    <t>6800 NORTH DALE MABRY HIGHWAY</t>
  </si>
  <si>
    <t>SUITE 220</t>
  </si>
  <si>
    <t>HAKEEM INVESTMENTS FLORIDA, LLLP</t>
  </si>
  <si>
    <t>SUITE 201</t>
  </si>
  <si>
    <t>NONE</t>
  </si>
  <si>
    <t>INTERSTATE BUSINESS PARK</t>
  </si>
  <si>
    <t>ENVIRONMENTAL HEALTH &amp; INSPECTOR GENERAL</t>
  </si>
  <si>
    <t>4508 OAK FAIR BOULEVARD</t>
  </si>
  <si>
    <t>SUITE 108</t>
  </si>
  <si>
    <t>TAMPA IBP, LLC</t>
  </si>
  <si>
    <t>777 S. HARBOUR ISLAND BLVD,</t>
  </si>
  <si>
    <t>SUITE: 940</t>
  </si>
  <si>
    <t>SF</t>
  </si>
  <si>
    <t>Rate</t>
  </si>
  <si>
    <t>Data</t>
  </si>
  <si>
    <t>Office Equipment</t>
  </si>
  <si>
    <t>Other</t>
  </si>
  <si>
    <t>Sub-Total</t>
  </si>
  <si>
    <t>TOTALS</t>
  </si>
  <si>
    <t>LEASE COSTS</t>
  </si>
  <si>
    <t>OPERATIONAL COSTS</t>
  </si>
  <si>
    <t>DIFFERENCE</t>
  </si>
  <si>
    <t>$ DIFFERENCE</t>
  </si>
  <si>
    <t>YEAR 1</t>
  </si>
  <si>
    <t>YEAR 2</t>
  </si>
  <si>
    <t>YEAR 3</t>
  </si>
  <si>
    <t>YEAR 4</t>
  </si>
  <si>
    <t>YEAR 5</t>
  </si>
  <si>
    <t xml:space="preserve">Yes </t>
  </si>
  <si>
    <t>No</t>
  </si>
  <si>
    <t>Full Service</t>
  </si>
  <si>
    <t xml:space="preserve">Utilities only </t>
  </si>
  <si>
    <t xml:space="preserve">Janitorial only </t>
  </si>
  <si>
    <t>Rate Includes</t>
  </si>
  <si>
    <t>Internal Agency Facility Id</t>
  </si>
  <si>
    <t>Legal Description</t>
  </si>
  <si>
    <t>Parking Structure/Garage</t>
  </si>
  <si>
    <t>Parking Lot</t>
  </si>
  <si>
    <t>Show / Locker Room</t>
  </si>
  <si>
    <t>Exercise / Fitness</t>
  </si>
  <si>
    <t>Child Care</t>
  </si>
  <si>
    <t>Food Services</t>
  </si>
  <si>
    <t>Dining / Break Room</t>
  </si>
  <si>
    <t>Janitorial</t>
  </si>
  <si>
    <t>Energy Utilities</t>
  </si>
  <si>
    <t>Other Utilities</t>
  </si>
  <si>
    <t>Grounds Keeping</t>
  </si>
  <si>
    <t>Building Maintenance</t>
  </si>
  <si>
    <t>Telecom/Data Connectivity</t>
  </si>
  <si>
    <t>Parking</t>
  </si>
  <si>
    <t>Tenant Required Changes/Improvements</t>
  </si>
  <si>
    <t>Others</t>
  </si>
  <si>
    <t>Other Service Description</t>
  </si>
  <si>
    <t>F33762</t>
  </si>
  <si>
    <t>U</t>
  </si>
  <si>
    <t>LEE DAVIS HARGARETT BUILDING, 2002 EAST 26TH AVENUE, TAMPA, FLORIDA 33605
1ST FLOOR:  CONDITIONED STORAGE AREA (8,521 SQ. FT.)</t>
  </si>
  <si>
    <t>LEE DAVIS HARGARETT BUILDING, 2002 EAST 26TH AVENUE, TAMPA , FLORIDA 33605
1ST FLOOR: OFFICE SPACE AREA (10,362 SQ. FT.)</t>
  </si>
  <si>
    <t>F34250</t>
  </si>
  <si>
    <t>TRAMMELL BUILDING, 1313 TAMPA STREET, TAMPA FLORIDA 
1ST FLOOR:  ROOM: 106A (150 SQ. FT.)</t>
  </si>
  <si>
    <t>F34040</t>
  </si>
  <si>
    <t>F33903</t>
  </si>
  <si>
    <t>No Services</t>
  </si>
  <si>
    <t>AGENCY:</t>
  </si>
  <si>
    <t>Janitorial Rate</t>
  </si>
  <si>
    <t>Special Equipment</t>
  </si>
  <si>
    <t>Anticipated Procurement Date</t>
  </si>
  <si>
    <t>Difference</t>
  </si>
  <si>
    <t>FINAL ANALYSIS</t>
  </si>
  <si>
    <t>* SQUARE FOOT ANALYSIS</t>
  </si>
  <si>
    <t>Utility Rate</t>
  </si>
  <si>
    <t>Communications</t>
  </si>
  <si>
    <t>* SQUARE FOOT PER FTE ANALYSIS</t>
  </si>
  <si>
    <t>TOTAL ESTIMATED REDUCTIONS</t>
  </si>
  <si>
    <t>CURRENT LEASE #</t>
  </si>
  <si>
    <t>MARKET LEASE DATA</t>
  </si>
  <si>
    <t>(FY 20xx-xx)</t>
  </si>
  <si>
    <t>Full Service Annual Rent       (FY 20xx-xx)</t>
  </si>
  <si>
    <t>FY 20xx-xx Subtotals</t>
  </si>
  <si>
    <t>Moving Costs</t>
  </si>
  <si>
    <t>Anticipated Operation Costs Sub-Total</t>
  </si>
  <si>
    <t>STAY-IN-PLACE CO-LOCATION OPTION</t>
  </si>
  <si>
    <t>Market</t>
  </si>
  <si>
    <t>SIP</t>
  </si>
  <si>
    <t>MARKET</t>
  </si>
  <si>
    <t>MARKET ANTICIPATED OUT YEAR ESTIMATES</t>
  </si>
  <si>
    <t>MARKET ANTICIPATED ANNUAL OPERATION COSTS</t>
  </si>
  <si>
    <t>SIP ANTICIPATED OUT YEAR ESTIMATES</t>
  </si>
  <si>
    <t>SIP ANTICIPATED OPERATION COSTS</t>
  </si>
  <si>
    <t>730:1111</t>
  </si>
  <si>
    <t>Department of Revenue</t>
  </si>
  <si>
    <t>* COST-BENEFIT SUMMARY FIVE YEAR LOOK</t>
  </si>
  <si>
    <t>MARKET LEASE ASSUMPTIONS</t>
  </si>
  <si>
    <t>SIP ASSUMPTIONS</t>
  </si>
  <si>
    <t>Comments go here</t>
  </si>
  <si>
    <t>PLEASE REVIEW COMMENTS IN CELLS DENOTED WITH THE RED TRIANGLE IN THE TOP RIGHT CORNER FOR MORE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</si>
</sst>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4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font>
    <font>
      <sz val="8"/>
      <color indexed="81"/>
      <name val="Tahoma"/>
      <family val="2"/>
    </font>
    <font>
      <b/>
      <sz val="10"/>
      <color theme="1"/>
      <name val="Calibri"/>
      <family val="2"/>
      <scheme val="minor"/>
    </font>
    <font>
      <b/>
      <sz val="12"/>
      <color theme="1"/>
      <name val="Calibri"/>
      <family val="2"/>
    </font>
    <font>
      <b/>
      <sz val="12"/>
      <color theme="1"/>
      <name val="Calibri"/>
      <family val="2"/>
      <scheme val="minor"/>
    </font>
    <font>
      <b/>
      <sz val="9"/>
      <color theme="1"/>
      <name val="Calibri"/>
      <family val="2"/>
    </font>
    <font>
      <sz val="9"/>
      <color theme="1"/>
      <name val="Calibri"/>
      <family val="2"/>
      <scheme val="minor"/>
    </font>
    <font>
      <b/>
      <sz val="18"/>
      <color theme="1"/>
      <name val="Calibri"/>
      <family val="2"/>
      <scheme val="minor"/>
    </font>
    <font>
      <b/>
      <sz val="8"/>
      <color theme="1"/>
      <name val="Calibri"/>
      <family val="2"/>
      <scheme val="minor"/>
    </font>
    <font>
      <sz val="9"/>
      <color indexed="81"/>
      <name val="Tahoma"/>
      <family val="2"/>
    </font>
    <font>
      <b/>
      <sz val="9"/>
      <color indexed="81"/>
      <name val="Tahoma"/>
      <family val="2"/>
    </font>
    <font>
      <sz val="12"/>
      <color theme="1"/>
      <name val="Calibri"/>
      <family val="2"/>
      <scheme val="minor"/>
    </font>
    <font>
      <sz val="12"/>
      <color theme="1"/>
      <name val="Calibri"/>
      <family val="2"/>
    </font>
    <font>
      <b/>
      <sz val="14"/>
      <color theme="1"/>
      <name val="Calibri"/>
      <family val="2"/>
      <scheme val="minor"/>
    </font>
    <font>
      <b/>
      <sz val="28"/>
      <color theme="1"/>
      <name val="Calibri"/>
      <family val="2"/>
      <scheme val="minor"/>
    </font>
    <font>
      <sz val="22"/>
      <color theme="1"/>
      <name val="Calibri"/>
      <family val="2"/>
      <scheme val="minor"/>
    </font>
    <font>
      <sz val="10"/>
      <color indexed="81"/>
      <name val="Tahoma"/>
      <family val="2"/>
    </font>
    <font>
      <sz val="11"/>
      <color indexed="81"/>
      <name val="Tahoma"/>
      <family val="2"/>
    </font>
    <font>
      <b/>
      <sz val="8"/>
      <color theme="1"/>
      <name val="Calibri"/>
      <family val="2"/>
    </font>
    <font>
      <b/>
      <u/>
      <sz val="28"/>
      <color theme="1"/>
      <name val="Calibri"/>
      <family val="2"/>
      <scheme val="minor"/>
    </font>
    <font>
      <b/>
      <sz val="18"/>
      <color theme="1"/>
      <name val="Calibri"/>
      <family val="2"/>
    </font>
    <font>
      <b/>
      <sz val="10"/>
      <color rgb="FFFF000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249977111117893"/>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249977111117893"/>
        <bgColor indexed="64"/>
      </patternFill>
    </fill>
    <fill>
      <patternFill patternType="solid">
        <fgColor theme="2"/>
        <bgColor indexed="64"/>
      </patternFill>
    </fill>
  </fills>
  <borders count="9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medium">
        <color indexed="64"/>
      </left>
      <right style="thick">
        <color indexed="64"/>
      </right>
      <top style="thick">
        <color indexed="64"/>
      </top>
      <bottom/>
      <diagonal/>
    </border>
    <border>
      <left style="thick">
        <color indexed="64"/>
      </left>
      <right style="medium">
        <color indexed="64"/>
      </right>
      <top/>
      <bottom style="thick">
        <color indexed="64"/>
      </bottom>
      <diagonal/>
    </border>
    <border>
      <left/>
      <right style="thin">
        <color indexed="64"/>
      </right>
      <top/>
      <bottom style="thick">
        <color indexed="64"/>
      </bottom>
      <diagonal/>
    </border>
    <border>
      <left style="medium">
        <color indexed="64"/>
      </left>
      <right style="medium">
        <color indexed="64"/>
      </right>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thin">
        <color indexed="64"/>
      </right>
      <top style="medium">
        <color indexed="64"/>
      </top>
      <bottom style="medium">
        <color indexed="64"/>
      </bottom>
      <diagonal/>
    </border>
    <border>
      <left/>
      <right style="thick">
        <color indexed="64"/>
      </right>
      <top style="medium">
        <color indexed="64"/>
      </top>
      <bottom/>
      <diagonal/>
    </border>
    <border>
      <left style="thick">
        <color indexed="64"/>
      </left>
      <right style="thin">
        <color indexed="64"/>
      </right>
      <top style="medium">
        <color indexed="64"/>
      </top>
      <bottom/>
      <diagonal/>
    </border>
    <border>
      <left/>
      <right style="thick">
        <color indexed="64"/>
      </right>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top style="thick">
        <color auto="1"/>
      </top>
      <bottom/>
      <diagonal/>
    </border>
    <border>
      <left style="thick">
        <color indexed="64"/>
      </left>
      <right style="thin">
        <color indexed="64"/>
      </right>
      <top/>
      <bottom style="medium">
        <color indexed="64"/>
      </bottom>
      <diagonal/>
    </border>
    <border>
      <left style="thick">
        <color indexed="64"/>
      </left>
      <right/>
      <top style="medium">
        <color indexed="64"/>
      </top>
      <bottom/>
      <diagonal/>
    </border>
    <border>
      <left/>
      <right/>
      <top style="thin">
        <color indexed="64"/>
      </top>
      <bottom/>
      <diagonal/>
    </border>
    <border>
      <left style="medium">
        <color indexed="64"/>
      </left>
      <right/>
      <top style="thick">
        <color indexed="64"/>
      </top>
      <bottom style="thick">
        <color indexed="64"/>
      </bottom>
      <diagonal/>
    </border>
    <border>
      <left/>
      <right/>
      <top style="thick">
        <color indexed="64"/>
      </top>
      <bottom/>
      <diagonal/>
    </border>
    <border>
      <left style="thick">
        <color indexed="64"/>
      </left>
      <right style="medium">
        <color indexed="64"/>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right style="thick">
        <color indexed="64"/>
      </right>
      <top style="thick">
        <color indexed="64"/>
      </top>
      <bottom/>
      <diagonal/>
    </border>
    <border>
      <left/>
      <right/>
      <top/>
      <bottom style="thick">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ck">
        <color indexed="64"/>
      </top>
      <bottom/>
      <diagonal/>
    </border>
    <border>
      <left/>
      <right style="thin">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3">
    <xf numFmtId="0" fontId="0" fillId="0" borderId="0" xfId="0"/>
    <xf numFmtId="0" fontId="25" fillId="0" borderId="0" xfId="0" applyFont="1" applyAlignment="1">
      <alignment horizontal="left"/>
    </xf>
    <xf numFmtId="0" fontId="25" fillId="0" borderId="0" xfId="0" applyFont="1"/>
    <xf numFmtId="22" fontId="25" fillId="0" borderId="0" xfId="0" applyNumberFormat="1" applyFont="1" applyAlignment="1">
      <alignment horizontal="left"/>
    </xf>
    <xf numFmtId="14" fontId="25" fillId="0" borderId="0" xfId="0" applyNumberFormat="1" applyFont="1" applyAlignment="1">
      <alignment horizontal="left"/>
    </xf>
    <xf numFmtId="0" fontId="25" fillId="0" borderId="0" xfId="0" applyFont="1" applyAlignment="1">
      <alignment horizontal="left" wrapText="1"/>
    </xf>
    <xf numFmtId="0" fontId="0" fillId="0" borderId="0" xfId="0" applyProtection="1">
      <protection locked="0"/>
    </xf>
    <xf numFmtId="0" fontId="25" fillId="0" borderId="0" xfId="0" applyFont="1" applyProtection="1">
      <protection locked="0"/>
    </xf>
    <xf numFmtId="0" fontId="18" fillId="0" borderId="0" xfId="0" applyFont="1" applyProtection="1">
      <protection locked="0"/>
    </xf>
    <xf numFmtId="0" fontId="24" fillId="33" borderId="29" xfId="0" applyFont="1" applyFill="1" applyBorder="1" applyAlignment="1">
      <alignment horizontal="center" vertical="center" wrapText="1"/>
    </xf>
    <xf numFmtId="0" fontId="24" fillId="33" borderId="30" xfId="0" applyFont="1" applyFill="1" applyBorder="1" applyAlignment="1">
      <alignment horizontal="center" vertical="center" wrapText="1"/>
    </xf>
    <xf numFmtId="0" fontId="24" fillId="33" borderId="18" xfId="0" applyFont="1" applyFill="1" applyBorder="1" applyAlignment="1">
      <alignment horizontal="center" vertical="center" wrapText="1"/>
    </xf>
    <xf numFmtId="0" fontId="21" fillId="33" borderId="10" xfId="0" applyFont="1" applyFill="1" applyBorder="1" applyAlignment="1">
      <alignment horizontal="center"/>
    </xf>
    <xf numFmtId="0" fontId="21" fillId="33" borderId="24" xfId="0" applyFont="1" applyFill="1" applyBorder="1" applyAlignment="1">
      <alignment horizontal="center"/>
    </xf>
    <xf numFmtId="165" fontId="18" fillId="34" borderId="27" xfId="0" applyNumberFormat="1" applyFont="1" applyFill="1" applyBorder="1" applyAlignment="1">
      <alignment horizontal="center" vertical="center"/>
    </xf>
    <xf numFmtId="165" fontId="18" fillId="34" borderId="19" xfId="0" applyNumberFormat="1" applyFont="1" applyFill="1" applyBorder="1" applyAlignment="1">
      <alignment horizontal="center" vertical="center"/>
    </xf>
    <xf numFmtId="165" fontId="18" fillId="34" borderId="20" xfId="0" applyNumberFormat="1" applyFont="1" applyFill="1" applyBorder="1" applyAlignment="1">
      <alignment horizontal="center" vertical="center"/>
    </xf>
    <xf numFmtId="0" fontId="24" fillId="33" borderId="15" xfId="0" applyFont="1" applyFill="1" applyBorder="1" applyAlignment="1">
      <alignment horizontal="center" vertical="center" wrapText="1"/>
    </xf>
    <xf numFmtId="0" fontId="0" fillId="0" borderId="0" xfId="0"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0" xfId="0" applyFont="1" applyProtection="1">
      <protection locked="0"/>
    </xf>
    <xf numFmtId="14" fontId="22" fillId="0" borderId="38" xfId="0" applyNumberFormat="1" applyFont="1" applyBorder="1" applyAlignment="1" applyProtection="1">
      <alignment horizontal="center" vertical="center" wrapText="1"/>
      <protection locked="0"/>
    </xf>
    <xf numFmtId="164" fontId="22" fillId="0" borderId="38" xfId="0" applyNumberFormat="1" applyFont="1" applyBorder="1" applyAlignment="1" applyProtection="1">
      <alignment horizontal="center" vertical="center" wrapText="1"/>
      <protection locked="0"/>
    </xf>
    <xf numFmtId="165" fontId="18" fillId="34" borderId="26" xfId="0" applyNumberFormat="1" applyFont="1" applyFill="1" applyBorder="1" applyAlignment="1">
      <alignment horizontal="center" vertical="center"/>
    </xf>
    <xf numFmtId="0" fontId="21" fillId="33" borderId="18" xfId="0" applyFont="1" applyFill="1" applyBorder="1"/>
    <xf numFmtId="0" fontId="24" fillId="33" borderId="32" xfId="0" applyFont="1" applyFill="1" applyBorder="1" applyAlignment="1">
      <alignment horizontal="center" vertical="center" wrapText="1"/>
    </xf>
    <xf numFmtId="0" fontId="21" fillId="33" borderId="12" xfId="0" applyFont="1" applyFill="1" applyBorder="1" applyAlignment="1">
      <alignment horizontal="center"/>
    </xf>
    <xf numFmtId="0" fontId="21" fillId="33" borderId="11" xfId="0" applyFont="1" applyFill="1" applyBorder="1" applyAlignment="1">
      <alignment horizontal="center"/>
    </xf>
    <xf numFmtId="0" fontId="37" fillId="33" borderId="29" xfId="0" applyFont="1" applyFill="1" applyBorder="1" applyAlignment="1">
      <alignment horizontal="center" vertical="center" wrapText="1"/>
    </xf>
    <xf numFmtId="0" fontId="23" fillId="0" borderId="35" xfId="0" applyFont="1" applyBorder="1" applyAlignment="1" applyProtection="1">
      <alignment horizontal="center" vertical="center"/>
      <protection locked="0"/>
    </xf>
    <xf numFmtId="164" fontId="23" fillId="0" borderId="35" xfId="0" applyNumberFormat="1" applyFont="1" applyBorder="1" applyAlignment="1" applyProtection="1">
      <alignment horizontal="center" vertical="center"/>
      <protection locked="0"/>
    </xf>
    <xf numFmtId="164" fontId="23" fillId="0" borderId="37" xfId="0" applyNumberFormat="1" applyFont="1" applyBorder="1" applyAlignment="1" applyProtection="1">
      <alignment horizontal="center" vertical="center"/>
      <protection locked="0"/>
    </xf>
    <xf numFmtId="0" fontId="22" fillId="0" borderId="38" xfId="0" applyFont="1" applyBorder="1" applyAlignment="1" applyProtection="1">
      <alignment horizontal="center" vertical="center" wrapText="1"/>
      <protection locked="0"/>
    </xf>
    <xf numFmtId="164" fontId="19" fillId="0" borderId="38" xfId="0" applyNumberFormat="1" applyFont="1" applyBorder="1" applyAlignment="1" applyProtection="1">
      <alignment horizontal="center" vertical="center" wrapText="1"/>
      <protection locked="0"/>
    </xf>
    <xf numFmtId="164" fontId="23" fillId="0" borderId="38" xfId="0" applyNumberFormat="1" applyFont="1" applyBorder="1" applyAlignment="1" applyProtection="1">
      <alignment horizontal="center" vertical="center"/>
      <protection locked="0"/>
    </xf>
    <xf numFmtId="164" fontId="23" fillId="0" borderId="39" xfId="0" applyNumberFormat="1" applyFont="1" applyBorder="1" applyAlignment="1" applyProtection="1">
      <alignment horizontal="center" vertical="center"/>
      <protection locked="0"/>
    </xf>
    <xf numFmtId="3" fontId="32" fillId="36" borderId="11" xfId="0" applyNumberFormat="1" applyFont="1" applyFill="1" applyBorder="1" applyAlignment="1">
      <alignment horizontal="center" vertical="center"/>
    </xf>
    <xf numFmtId="3" fontId="32" fillId="36" borderId="10" xfId="0" applyNumberFormat="1" applyFont="1" applyFill="1" applyBorder="1" applyAlignment="1">
      <alignment horizontal="center" vertical="center"/>
    </xf>
    <xf numFmtId="3" fontId="32" fillId="36" borderId="13" xfId="0" applyNumberFormat="1" applyFont="1" applyFill="1" applyBorder="1" applyAlignment="1">
      <alignment horizontal="center" vertical="center"/>
    </xf>
    <xf numFmtId="0" fontId="24" fillId="33" borderId="49" xfId="0" applyFont="1" applyFill="1" applyBorder="1" applyAlignment="1">
      <alignment horizontal="center" vertical="center" wrapText="1"/>
    </xf>
    <xf numFmtId="0" fontId="24" fillId="33" borderId="50" xfId="0" applyFont="1" applyFill="1" applyBorder="1" applyAlignment="1">
      <alignment horizontal="center" vertical="center" wrapText="1"/>
    </xf>
    <xf numFmtId="0" fontId="24" fillId="33" borderId="52" xfId="0" applyFont="1" applyFill="1" applyBorder="1" applyAlignment="1">
      <alignment horizontal="center" vertical="center" wrapText="1"/>
    </xf>
    <xf numFmtId="0" fontId="24" fillId="33" borderId="53" xfId="0" applyFont="1" applyFill="1" applyBorder="1" applyAlignment="1">
      <alignment horizontal="center" vertical="center" wrapText="1"/>
    </xf>
    <xf numFmtId="165" fontId="23" fillId="36" borderId="54" xfId="0" applyNumberFormat="1" applyFont="1" applyFill="1" applyBorder="1" applyAlignment="1">
      <alignment horizontal="center" vertical="center"/>
    </xf>
    <xf numFmtId="165" fontId="30" fillId="0" borderId="55" xfId="0" applyNumberFormat="1" applyFont="1" applyBorder="1" applyAlignment="1" applyProtection="1">
      <alignment horizontal="center" vertical="center"/>
      <protection locked="0"/>
    </xf>
    <xf numFmtId="165" fontId="23" fillId="36" borderId="56" xfId="0" applyNumberFormat="1" applyFont="1" applyFill="1" applyBorder="1" applyAlignment="1">
      <alignment horizontal="center" vertical="center"/>
    </xf>
    <xf numFmtId="165" fontId="31" fillId="0" borderId="57" xfId="0" applyNumberFormat="1" applyFont="1" applyBorder="1" applyAlignment="1" applyProtection="1">
      <alignment horizontal="center" vertical="center" wrapText="1"/>
      <protection locked="0"/>
    </xf>
    <xf numFmtId="165" fontId="31" fillId="0" borderId="58" xfId="0" applyNumberFormat="1" applyFont="1" applyBorder="1" applyAlignment="1" applyProtection="1">
      <alignment horizontal="center" vertical="center" wrapText="1"/>
      <protection locked="0"/>
    </xf>
    <xf numFmtId="165" fontId="31" fillId="0" borderId="59" xfId="0" applyNumberFormat="1" applyFont="1" applyBorder="1" applyAlignment="1" applyProtection="1">
      <alignment horizontal="center" vertical="center" wrapText="1"/>
      <protection locked="0"/>
    </xf>
    <xf numFmtId="165" fontId="23" fillId="36" borderId="60" xfId="0" applyNumberFormat="1" applyFont="1" applyFill="1" applyBorder="1" applyAlignment="1">
      <alignment horizontal="center" vertical="center"/>
    </xf>
    <xf numFmtId="0" fontId="24" fillId="33" borderId="61" xfId="0" applyFont="1" applyFill="1" applyBorder="1" applyAlignment="1">
      <alignment horizontal="center" vertical="center" wrapText="1"/>
    </xf>
    <xf numFmtId="3" fontId="22" fillId="0" borderId="63" xfId="0" applyNumberFormat="1" applyFont="1" applyBorder="1" applyAlignment="1" applyProtection="1">
      <alignment horizontal="center" vertical="center" wrapText="1"/>
      <protection locked="0"/>
    </xf>
    <xf numFmtId="0" fontId="24" fillId="33" borderId="69" xfId="0" applyFont="1" applyFill="1" applyBorder="1" applyAlignment="1">
      <alignment horizontal="center" vertical="center" wrapText="1"/>
    </xf>
    <xf numFmtId="165" fontId="22" fillId="36" borderId="70" xfId="0" applyNumberFormat="1" applyFont="1" applyFill="1" applyBorder="1" applyAlignment="1">
      <alignment horizontal="center" vertical="center" wrapText="1"/>
    </xf>
    <xf numFmtId="165" fontId="22" fillId="38" borderId="46" xfId="0" applyNumberFormat="1" applyFont="1" applyFill="1" applyBorder="1" applyAlignment="1">
      <alignment horizontal="center" vertical="center" wrapText="1"/>
    </xf>
    <xf numFmtId="165" fontId="22" fillId="36" borderId="60" xfId="0" applyNumberFormat="1" applyFont="1" applyFill="1" applyBorder="1" applyAlignment="1">
      <alignment horizontal="center" vertical="center" wrapText="1"/>
    </xf>
    <xf numFmtId="3" fontId="23" fillId="0" borderId="72" xfId="0" applyNumberFormat="1" applyFont="1" applyBorder="1" applyAlignment="1" applyProtection="1">
      <alignment horizontal="center" vertical="center"/>
      <protection locked="0"/>
    </xf>
    <xf numFmtId="165" fontId="18" fillId="34" borderId="25" xfId="0" applyNumberFormat="1" applyFont="1" applyFill="1" applyBorder="1" applyAlignment="1">
      <alignment horizontal="center" vertical="center"/>
    </xf>
    <xf numFmtId="165" fontId="18" fillId="34" borderId="74" xfId="0" applyNumberFormat="1" applyFont="1" applyFill="1" applyBorder="1" applyAlignment="1">
      <alignment horizontal="center" vertical="center"/>
    </xf>
    <xf numFmtId="165" fontId="18" fillId="34" borderId="28" xfId="0" applyNumberFormat="1" applyFont="1" applyFill="1" applyBorder="1" applyAlignment="1">
      <alignment horizontal="center" vertical="center"/>
    </xf>
    <xf numFmtId="0" fontId="34" fillId="0" borderId="0" xfId="0" applyFont="1" applyAlignment="1" applyProtection="1">
      <alignment horizontal="center"/>
      <protection locked="0"/>
    </xf>
    <xf numFmtId="0" fontId="38" fillId="0" borderId="0" xfId="0" applyFont="1" applyAlignment="1" applyProtection="1">
      <alignment horizontal="center"/>
      <protection locked="0"/>
    </xf>
    <xf numFmtId="0" fontId="21" fillId="33" borderId="80" xfId="0" applyFont="1" applyFill="1" applyBorder="1"/>
    <xf numFmtId="0" fontId="23" fillId="0" borderId="0" xfId="0" applyFont="1"/>
    <xf numFmtId="0" fontId="33" fillId="0" borderId="0" xfId="0" applyFont="1" applyAlignment="1" applyProtection="1">
      <alignment horizontal="center"/>
      <protection locked="0"/>
    </xf>
    <xf numFmtId="0" fontId="23" fillId="0" borderId="0" xfId="0" applyFont="1" applyAlignment="1">
      <alignment horizontal="center"/>
    </xf>
    <xf numFmtId="0" fontId="21" fillId="0" borderId="0" xfId="0" applyFont="1"/>
    <xf numFmtId="165" fontId="30" fillId="0" borderId="0" xfId="0" applyNumberFormat="1" applyFont="1" applyAlignment="1" applyProtection="1">
      <alignment horizontal="center" vertical="center"/>
      <protection locked="0"/>
    </xf>
    <xf numFmtId="165" fontId="23" fillId="0" borderId="0" xfId="0" applyNumberFormat="1" applyFont="1" applyAlignment="1">
      <alignment horizontal="center" vertical="center"/>
    </xf>
    <xf numFmtId="165" fontId="31" fillId="0" borderId="0" xfId="0" applyNumberFormat="1" applyFont="1" applyAlignment="1" applyProtection="1">
      <alignment horizontal="center" vertical="center" wrapText="1"/>
      <protection locked="0"/>
    </xf>
    <xf numFmtId="0" fontId="19" fillId="0" borderId="82" xfId="0" applyFont="1" applyBorder="1" applyAlignment="1">
      <alignment horizontal="center" vertical="center" wrapText="1"/>
    </xf>
    <xf numFmtId="3" fontId="19" fillId="0" borderId="82" xfId="0" applyNumberFormat="1" applyFont="1" applyBorder="1" applyAlignment="1">
      <alignment horizontal="left" vertical="center" wrapText="1"/>
    </xf>
    <xf numFmtId="165" fontId="22" fillId="0" borderId="0" xfId="0" applyNumberFormat="1" applyFont="1" applyAlignment="1">
      <alignment horizontal="center" vertical="center" wrapText="1"/>
    </xf>
    <xf numFmtId="0" fontId="21" fillId="33" borderId="40" xfId="0" applyFont="1" applyFill="1" applyBorder="1" applyAlignment="1">
      <alignment horizontal="center" vertical="center"/>
    </xf>
    <xf numFmtId="0" fontId="21" fillId="33" borderId="25" xfId="0" applyFont="1" applyFill="1" applyBorder="1" applyAlignment="1">
      <alignment horizontal="center" vertical="center"/>
    </xf>
    <xf numFmtId="0" fontId="21" fillId="33" borderId="34" xfId="0" applyFont="1" applyFill="1" applyBorder="1" applyAlignment="1">
      <alignment horizontal="center" vertical="center"/>
    </xf>
    <xf numFmtId="0" fontId="21" fillId="33" borderId="18" xfId="0" applyFont="1" applyFill="1" applyBorder="1" applyAlignment="1">
      <alignment horizontal="center" vertical="center"/>
    </xf>
    <xf numFmtId="165" fontId="18" fillId="34" borderId="36" xfId="0" applyNumberFormat="1" applyFont="1" applyFill="1" applyBorder="1" applyAlignment="1">
      <alignment horizontal="center" vertical="center"/>
    </xf>
    <xf numFmtId="0" fontId="32" fillId="33" borderId="77" xfId="0" applyFont="1" applyFill="1" applyBorder="1" applyAlignment="1">
      <alignment horizontal="center" vertical="center"/>
    </xf>
    <xf numFmtId="0" fontId="24" fillId="33" borderId="31" xfId="0" applyFont="1" applyFill="1" applyBorder="1" applyAlignment="1" applyProtection="1">
      <alignment horizontal="center" vertical="center" wrapText="1"/>
      <protection locked="0"/>
    </xf>
    <xf numFmtId="0" fontId="24" fillId="33" borderId="29" xfId="0" applyFont="1" applyFill="1" applyBorder="1" applyAlignment="1" applyProtection="1">
      <alignment horizontal="center" vertical="center" wrapText="1"/>
      <protection locked="0"/>
    </xf>
    <xf numFmtId="0" fontId="24" fillId="33" borderId="30" xfId="0" applyFont="1" applyFill="1" applyBorder="1" applyAlignment="1" applyProtection="1">
      <alignment horizontal="center" vertical="center" wrapText="1"/>
      <protection locked="0"/>
    </xf>
    <xf numFmtId="0" fontId="24" fillId="33" borderId="48" xfId="0" applyFont="1" applyFill="1" applyBorder="1" applyAlignment="1" applyProtection="1">
      <alignment horizontal="center" vertical="center" wrapText="1"/>
      <protection locked="0"/>
    </xf>
    <xf numFmtId="0" fontId="24" fillId="33" borderId="49" xfId="0" applyFont="1" applyFill="1" applyBorder="1" applyAlignment="1" applyProtection="1">
      <alignment horizontal="center" vertical="center" wrapText="1"/>
      <protection locked="0"/>
    </xf>
    <xf numFmtId="0" fontId="24" fillId="33" borderId="50" xfId="0" applyFont="1" applyFill="1" applyBorder="1" applyAlignment="1" applyProtection="1">
      <alignment horizontal="center" vertical="center" wrapText="1"/>
      <protection locked="0"/>
    </xf>
    <xf numFmtId="0" fontId="24" fillId="34" borderId="51" xfId="0" applyFont="1" applyFill="1" applyBorder="1" applyAlignment="1" applyProtection="1">
      <alignment horizontal="center" vertical="center" wrapText="1"/>
      <protection locked="0"/>
    </xf>
    <xf numFmtId="0" fontId="24" fillId="34" borderId="10" xfId="0" applyFont="1" applyFill="1" applyBorder="1" applyAlignment="1" applyProtection="1">
      <alignment horizontal="center" vertical="center" wrapText="1"/>
      <protection locked="0"/>
    </xf>
    <xf numFmtId="0" fontId="24" fillId="33" borderId="68" xfId="0" applyFont="1" applyFill="1" applyBorder="1" applyAlignment="1" applyProtection="1">
      <alignment horizontal="center" vertical="center" wrapText="1"/>
      <protection locked="0"/>
    </xf>
    <xf numFmtId="0" fontId="24" fillId="33" borderId="47" xfId="0" applyFont="1" applyFill="1" applyBorder="1" applyAlignment="1" applyProtection="1">
      <alignment horizontal="center" vertical="center" wrapText="1"/>
      <protection locked="0"/>
    </xf>
    <xf numFmtId="165" fontId="31" fillId="0" borderId="0" xfId="0" applyNumberFormat="1" applyFont="1" applyAlignment="1">
      <alignment horizontal="center" vertical="center" wrapText="1"/>
    </xf>
    <xf numFmtId="0" fontId="0" fillId="33" borderId="18" xfId="0" applyFill="1" applyBorder="1"/>
    <xf numFmtId="0" fontId="0" fillId="33" borderId="24" xfId="0" applyFill="1" applyBorder="1"/>
    <xf numFmtId="0" fontId="0" fillId="39" borderId="0" xfId="0" applyFill="1"/>
    <xf numFmtId="165" fontId="18" fillId="34" borderId="83" xfId="0" applyNumberFormat="1" applyFont="1" applyFill="1" applyBorder="1" applyAlignment="1">
      <alignment horizontal="center" vertical="center"/>
    </xf>
    <xf numFmtId="0" fontId="21" fillId="34" borderId="26" xfId="0" applyFont="1" applyFill="1" applyBorder="1" applyAlignment="1">
      <alignment horizontal="center" vertical="center"/>
    </xf>
    <xf numFmtId="0" fontId="21" fillId="34" borderId="19" xfId="0" applyFont="1" applyFill="1" applyBorder="1" applyAlignment="1">
      <alignment horizontal="center" vertical="center"/>
    </xf>
    <xf numFmtId="0" fontId="21" fillId="34" borderId="74" xfId="0" applyFont="1" applyFill="1" applyBorder="1" applyAlignment="1">
      <alignment horizontal="center" vertical="center"/>
    </xf>
    <xf numFmtId="0" fontId="21" fillId="33" borderId="25" xfId="0" applyFont="1" applyFill="1" applyBorder="1" applyAlignment="1">
      <alignment horizontal="center"/>
    </xf>
    <xf numFmtId="165" fontId="18" fillId="39" borderId="18" xfId="0" applyNumberFormat="1" applyFont="1" applyFill="1" applyBorder="1" applyAlignment="1">
      <alignment horizontal="center" vertical="center"/>
    </xf>
    <xf numFmtId="165" fontId="18" fillId="39" borderId="25" xfId="0" applyNumberFormat="1" applyFont="1" applyFill="1" applyBorder="1" applyAlignment="1">
      <alignment horizontal="center" vertical="center"/>
    </xf>
    <xf numFmtId="0" fontId="30" fillId="33" borderId="11" xfId="0" applyFont="1" applyFill="1" applyBorder="1"/>
    <xf numFmtId="0" fontId="23" fillId="33" borderId="10" xfId="0" applyFont="1" applyFill="1" applyBorder="1" applyAlignment="1">
      <alignment vertical="center"/>
    </xf>
    <xf numFmtId="165" fontId="23" fillId="35" borderId="84" xfId="0" applyNumberFormat="1" applyFont="1" applyFill="1" applyBorder="1" applyAlignment="1">
      <alignment horizontal="center" vertical="center"/>
    </xf>
    <xf numFmtId="165" fontId="23" fillId="35" borderId="30" xfId="0" applyNumberFormat="1" applyFont="1" applyFill="1" applyBorder="1" applyAlignment="1">
      <alignment horizontal="center" vertical="center"/>
    </xf>
    <xf numFmtId="165" fontId="23" fillId="35" borderId="11" xfId="0" applyNumberFormat="1" applyFont="1" applyFill="1" applyBorder="1" applyAlignment="1">
      <alignment horizontal="center" vertical="center"/>
    </xf>
    <xf numFmtId="165" fontId="23" fillId="35" borderId="29" xfId="0" applyNumberFormat="1" applyFont="1" applyFill="1" applyBorder="1" applyAlignment="1">
      <alignment horizontal="center" vertical="center"/>
    </xf>
    <xf numFmtId="165" fontId="23" fillId="35" borderId="32" xfId="0" applyNumberFormat="1" applyFont="1" applyFill="1" applyBorder="1" applyAlignment="1">
      <alignment horizontal="center" vertical="center" wrapText="1"/>
    </xf>
    <xf numFmtId="0" fontId="27" fillId="37" borderId="11" xfId="0" applyFont="1" applyFill="1" applyBorder="1" applyAlignment="1">
      <alignment horizontal="center" vertical="center" wrapText="1"/>
    </xf>
    <xf numFmtId="0" fontId="21" fillId="34" borderId="18" xfId="0" applyFont="1" applyFill="1" applyBorder="1" applyAlignment="1">
      <alignment horizontal="center" vertical="center"/>
    </xf>
    <xf numFmtId="0" fontId="21" fillId="34" borderId="25" xfId="0" applyFont="1" applyFill="1" applyBorder="1" applyAlignment="1">
      <alignment horizontal="center" vertical="center"/>
    </xf>
    <xf numFmtId="0" fontId="19" fillId="0" borderId="0" xfId="0" applyFont="1" applyAlignment="1">
      <alignment horizontal="center" vertical="center" wrapText="1"/>
    </xf>
    <xf numFmtId="3" fontId="19" fillId="0" borderId="0" xfId="0" applyNumberFormat="1" applyFont="1" applyAlignment="1">
      <alignment horizontal="left" vertical="center" wrapText="1"/>
    </xf>
    <xf numFmtId="0" fontId="24" fillId="33" borderId="84" xfId="0" applyFont="1" applyFill="1" applyBorder="1" applyAlignment="1">
      <alignment horizontal="center" vertical="center" wrapText="1"/>
    </xf>
    <xf numFmtId="3" fontId="22" fillId="0" borderId="34" xfId="0" applyNumberFormat="1" applyFont="1" applyBorder="1" applyAlignment="1" applyProtection="1">
      <alignment horizontal="center" vertical="center" wrapText="1"/>
      <protection locked="0"/>
    </xf>
    <xf numFmtId="0" fontId="24" fillId="33" borderId="10" xfId="0" applyFont="1" applyFill="1" applyBorder="1" applyAlignment="1" applyProtection="1">
      <alignment horizontal="center" vertical="center" wrapText="1"/>
      <protection locked="0"/>
    </xf>
    <xf numFmtId="0" fontId="24" fillId="33" borderId="10" xfId="0" applyFont="1" applyFill="1" applyBorder="1" applyAlignment="1">
      <alignment horizontal="center" vertical="center" wrapText="1"/>
    </xf>
    <xf numFmtId="165" fontId="22" fillId="36" borderId="10" xfId="0" applyNumberFormat="1" applyFont="1" applyFill="1" applyBorder="1" applyAlignment="1">
      <alignment horizontal="center" vertical="center" wrapText="1"/>
    </xf>
    <xf numFmtId="165" fontId="31" fillId="0" borderId="84" xfId="0" applyNumberFormat="1" applyFont="1" applyBorder="1" applyAlignment="1" applyProtection="1">
      <alignment horizontal="center" vertical="center" wrapText="1"/>
      <protection locked="0"/>
    </xf>
    <xf numFmtId="165" fontId="22" fillId="38" borderId="10" xfId="0" applyNumberFormat="1" applyFont="1" applyFill="1" applyBorder="1" applyAlignment="1">
      <alignment horizontal="center" vertical="center" wrapText="1"/>
    </xf>
    <xf numFmtId="165" fontId="31" fillId="0" borderId="29" xfId="0" applyNumberFormat="1" applyFont="1" applyBorder="1" applyAlignment="1" applyProtection="1">
      <alignment horizontal="center" vertical="center" wrapText="1"/>
      <protection locked="0"/>
    </xf>
    <xf numFmtId="165" fontId="31" fillId="0" borderId="30" xfId="0" applyNumberFormat="1" applyFont="1" applyBorder="1" applyAlignment="1" applyProtection="1">
      <alignment horizontal="center" vertical="center" wrapText="1"/>
      <protection locked="0"/>
    </xf>
    <xf numFmtId="3" fontId="23" fillId="0" borderId="89" xfId="0" applyNumberFormat="1" applyFont="1" applyBorder="1" applyAlignment="1" applyProtection="1">
      <alignment horizontal="center" vertical="center"/>
      <protection locked="0"/>
    </xf>
    <xf numFmtId="0" fontId="24" fillId="33" borderId="51" xfId="0" applyFont="1" applyFill="1" applyBorder="1" applyAlignment="1" applyProtection="1">
      <alignment horizontal="center" vertical="center" wrapText="1"/>
      <protection locked="0"/>
    </xf>
    <xf numFmtId="0" fontId="24" fillId="33" borderId="90" xfId="0" applyFont="1" applyFill="1" applyBorder="1" applyAlignment="1">
      <alignment horizontal="center" vertical="center" wrapText="1"/>
    </xf>
    <xf numFmtId="165" fontId="23" fillId="36" borderId="24" xfId="0" applyNumberFormat="1" applyFont="1" applyFill="1" applyBorder="1" applyAlignment="1">
      <alignment horizontal="center" vertical="center"/>
    </xf>
    <xf numFmtId="165" fontId="30" fillId="0" borderId="91" xfId="0" applyNumberFormat="1" applyFont="1" applyBorder="1" applyAlignment="1" applyProtection="1">
      <alignment horizontal="center" vertical="center"/>
      <protection locked="0"/>
    </xf>
    <xf numFmtId="165" fontId="23" fillId="36" borderId="10" xfId="0" applyNumberFormat="1" applyFont="1" applyFill="1" applyBorder="1" applyAlignment="1">
      <alignment horizontal="center" vertical="center"/>
    </xf>
    <xf numFmtId="0" fontId="32" fillId="33" borderId="10" xfId="0" applyFont="1" applyFill="1" applyBorder="1" applyAlignment="1">
      <alignment horizontal="center" vertical="center"/>
    </xf>
    <xf numFmtId="0" fontId="21" fillId="33" borderId="10" xfId="0" applyFont="1" applyFill="1" applyBorder="1"/>
    <xf numFmtId="0" fontId="33" fillId="0" borderId="0" xfId="0" applyFont="1" applyAlignment="1">
      <alignment horizontal="center"/>
    </xf>
    <xf numFmtId="0" fontId="34" fillId="0" borderId="0" xfId="0" applyFont="1" applyAlignment="1">
      <alignment horizontal="center"/>
    </xf>
    <xf numFmtId="0" fontId="40" fillId="0" borderId="0" xfId="0" applyFont="1" applyAlignment="1" applyProtection="1">
      <alignment horizontal="center" vertical="center"/>
      <protection locked="0"/>
    </xf>
    <xf numFmtId="0" fontId="21" fillId="33" borderId="11" xfId="0" applyFont="1" applyFill="1" applyBorder="1" applyAlignment="1">
      <alignment horizontal="center"/>
    </xf>
    <xf numFmtId="0" fontId="21" fillId="33" borderId="13" xfId="0" applyFont="1" applyFill="1" applyBorder="1" applyAlignment="1">
      <alignment horizontal="center"/>
    </xf>
    <xf numFmtId="165" fontId="18" fillId="34" borderId="16" xfId="0" applyNumberFormat="1" applyFont="1" applyFill="1" applyBorder="1" applyAlignment="1">
      <alignment horizontal="center" vertical="center"/>
    </xf>
    <xf numFmtId="165" fontId="18" fillId="34" borderId="86" xfId="0" applyNumberFormat="1" applyFont="1" applyFill="1" applyBorder="1" applyAlignment="1">
      <alignment horizontal="center" vertical="center"/>
    </xf>
    <xf numFmtId="0" fontId="21" fillId="34" borderId="12" xfId="0" applyFont="1" applyFill="1" applyBorder="1" applyAlignment="1">
      <alignment horizontal="center"/>
    </xf>
    <xf numFmtId="0" fontId="21" fillId="34" borderId="13" xfId="0" applyFont="1" applyFill="1" applyBorder="1" applyAlignment="1">
      <alignment horizontal="center"/>
    </xf>
    <xf numFmtId="0" fontId="22" fillId="35" borderId="22" xfId="0" applyFont="1" applyFill="1" applyBorder="1" applyAlignment="1">
      <alignment horizontal="center" vertical="center" wrapText="1"/>
    </xf>
    <xf numFmtId="0" fontId="22" fillId="35" borderId="23" xfId="0" applyFont="1" applyFill="1" applyBorder="1" applyAlignment="1">
      <alignment horizontal="center" vertical="center" wrapText="1"/>
    </xf>
    <xf numFmtId="0" fontId="22" fillId="35" borderId="85" xfId="0" applyFont="1" applyFill="1" applyBorder="1" applyAlignment="1">
      <alignment horizontal="center" vertical="center" wrapText="1"/>
    </xf>
    <xf numFmtId="0" fontId="34" fillId="0" borderId="11" xfId="0" applyFont="1" applyBorder="1" applyAlignment="1" applyProtection="1">
      <alignment horizontal="center" vertical="center"/>
      <protection locked="0"/>
    </xf>
    <xf numFmtId="0" fontId="34" fillId="0" borderId="13"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9" fillId="35" borderId="11" xfId="0" applyFont="1" applyFill="1" applyBorder="1" applyAlignment="1">
      <alignment horizontal="center" vertical="center" wrapText="1"/>
    </xf>
    <xf numFmtId="0" fontId="39" fillId="35" borderId="12" xfId="0" applyFont="1" applyFill="1" applyBorder="1" applyAlignment="1">
      <alignment horizontal="center" vertical="center" wrapText="1"/>
    </xf>
    <xf numFmtId="0" fontId="39" fillId="35" borderId="13" xfId="0" applyFont="1" applyFill="1" applyBorder="1" applyAlignment="1">
      <alignment horizontal="center" vertical="center" wrapText="1"/>
    </xf>
    <xf numFmtId="0" fontId="39" fillId="34" borderId="11" xfId="0" applyFont="1" applyFill="1" applyBorder="1" applyAlignment="1">
      <alignment horizontal="center" vertical="center" wrapText="1"/>
    </xf>
    <xf numFmtId="0" fontId="39" fillId="34" borderId="12" xfId="0" applyFont="1" applyFill="1" applyBorder="1" applyAlignment="1">
      <alignment horizontal="center" vertical="center" wrapText="1"/>
    </xf>
    <xf numFmtId="0" fontId="39" fillId="34" borderId="13" xfId="0" applyFont="1" applyFill="1" applyBorder="1" applyAlignment="1">
      <alignment horizontal="center" vertical="center" wrapText="1"/>
    </xf>
    <xf numFmtId="0" fontId="23" fillId="34" borderId="11" xfId="0" applyFont="1" applyFill="1" applyBorder="1" applyAlignment="1">
      <alignment horizontal="center" vertical="center"/>
    </xf>
    <xf numFmtId="0" fontId="23" fillId="34" borderId="12" xfId="0" applyFont="1" applyFill="1" applyBorder="1" applyAlignment="1">
      <alignment horizontal="center" vertical="center"/>
    </xf>
    <xf numFmtId="0" fontId="23" fillId="34" borderId="13" xfId="0" applyFont="1" applyFill="1" applyBorder="1" applyAlignment="1">
      <alignment horizontal="center" vertical="center"/>
    </xf>
    <xf numFmtId="0" fontId="32" fillId="33" borderId="11" xfId="0" applyFont="1" applyFill="1" applyBorder="1" applyAlignment="1">
      <alignment horizontal="center" vertical="center"/>
    </xf>
    <xf numFmtId="0" fontId="32" fillId="33" borderId="13" xfId="0" applyFont="1" applyFill="1" applyBorder="1" applyAlignment="1">
      <alignment horizontal="center" vertical="center"/>
    </xf>
    <xf numFmtId="0" fontId="22" fillId="34" borderId="14" xfId="0" applyFont="1" applyFill="1" applyBorder="1" applyAlignment="1">
      <alignment horizontal="center" vertical="center" wrapText="1"/>
    </xf>
    <xf numFmtId="0" fontId="22" fillId="34" borderId="21" xfId="0" applyFont="1" applyFill="1" applyBorder="1" applyAlignment="1">
      <alignment horizontal="center" vertical="center" wrapText="1"/>
    </xf>
    <xf numFmtId="0" fontId="22" fillId="34" borderId="15" xfId="0" applyFont="1" applyFill="1" applyBorder="1" applyAlignment="1">
      <alignment horizontal="center" vertical="center" wrapText="1"/>
    </xf>
    <xf numFmtId="165" fontId="18" fillId="34" borderId="17" xfId="0" applyNumberFormat="1" applyFont="1" applyFill="1" applyBorder="1" applyAlignment="1">
      <alignment horizontal="center" vertical="center"/>
    </xf>
    <xf numFmtId="165" fontId="18" fillId="34" borderId="87" xfId="0" applyNumberFormat="1" applyFont="1" applyFill="1" applyBorder="1" applyAlignment="1">
      <alignment horizontal="center" vertical="center"/>
    </xf>
    <xf numFmtId="165" fontId="18" fillId="34" borderId="33" xfId="0" applyNumberFormat="1" applyFont="1" applyFill="1" applyBorder="1" applyAlignment="1">
      <alignment horizontal="center" vertical="center"/>
    </xf>
    <xf numFmtId="165" fontId="18" fillId="34" borderId="88" xfId="0" applyNumberFormat="1" applyFont="1" applyFill="1" applyBorder="1" applyAlignment="1">
      <alignment horizontal="center" vertical="center"/>
    </xf>
    <xf numFmtId="165" fontId="32" fillId="37" borderId="11" xfId="0" applyNumberFormat="1" applyFont="1" applyFill="1" applyBorder="1" applyAlignment="1">
      <alignment horizontal="center" vertical="center" wrapText="1"/>
    </xf>
    <xf numFmtId="165" fontId="32" fillId="37" borderId="13" xfId="0" applyNumberFormat="1" applyFont="1" applyFill="1" applyBorder="1" applyAlignment="1">
      <alignment horizontal="center" vertical="center" wrapText="1"/>
    </xf>
    <xf numFmtId="0" fontId="21" fillId="34" borderId="11" xfId="0" applyFont="1" applyFill="1" applyBorder="1" applyAlignment="1">
      <alignment horizontal="center"/>
    </xf>
    <xf numFmtId="0" fontId="26" fillId="37" borderId="14" xfId="0" applyFont="1" applyFill="1" applyBorder="1" applyAlignment="1">
      <alignment horizontal="center"/>
    </xf>
    <xf numFmtId="0" fontId="26" fillId="37" borderId="21" xfId="0" applyFont="1" applyFill="1" applyBorder="1" applyAlignment="1">
      <alignment horizontal="center"/>
    </xf>
    <xf numFmtId="0" fontId="26" fillId="37" borderId="15" xfId="0" applyFont="1" applyFill="1" applyBorder="1" applyAlignment="1">
      <alignment horizontal="center"/>
    </xf>
    <xf numFmtId="0" fontId="26" fillId="37" borderId="22" xfId="0" applyFont="1" applyFill="1" applyBorder="1" applyAlignment="1">
      <alignment horizontal="center"/>
    </xf>
    <xf numFmtId="0" fontId="26" fillId="37" borderId="23" xfId="0" applyFont="1" applyFill="1" applyBorder="1" applyAlignment="1">
      <alignment horizontal="center"/>
    </xf>
    <xf numFmtId="0" fontId="26" fillId="37" borderId="85" xfId="0" applyFont="1" applyFill="1" applyBorder="1" applyAlignment="1">
      <alignment horizontal="center"/>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85" xfId="0" applyBorder="1" applyAlignment="1" applyProtection="1">
      <alignment horizontal="center"/>
      <protection locked="0"/>
    </xf>
    <xf numFmtId="0" fontId="39" fillId="34" borderId="14" xfId="0" applyFont="1" applyFill="1" applyBorder="1" applyAlignment="1">
      <alignment horizontal="center" vertical="center" wrapText="1"/>
    </xf>
    <xf numFmtId="0" fontId="39" fillId="34" borderId="21" xfId="0" applyFont="1" applyFill="1" applyBorder="1" applyAlignment="1">
      <alignment horizontal="center" vertical="center" wrapText="1"/>
    </xf>
    <xf numFmtId="0" fontId="39" fillId="34" borderId="15" xfId="0" applyFont="1" applyFill="1" applyBorder="1" applyAlignment="1">
      <alignment horizontal="center" vertical="center" wrapText="1"/>
    </xf>
    <xf numFmtId="0" fontId="24" fillId="0" borderId="14" xfId="0" applyFont="1" applyBorder="1" applyAlignment="1" applyProtection="1">
      <alignment horizontal="left" vertical="top" wrapText="1"/>
      <protection locked="0"/>
    </xf>
    <xf numFmtId="0" fontId="24" fillId="0" borderId="21" xfId="0" applyFont="1" applyBorder="1" applyAlignment="1" applyProtection="1">
      <alignment horizontal="left" vertical="top" wrapText="1"/>
      <protection locked="0"/>
    </xf>
    <xf numFmtId="0" fontId="24" fillId="0" borderId="15" xfId="0" applyFont="1" applyBorder="1" applyAlignment="1" applyProtection="1">
      <alignment horizontal="left" vertical="top" wrapText="1"/>
      <protection locked="0"/>
    </xf>
    <xf numFmtId="0" fontId="24" fillId="0" borderId="22" xfId="0" applyFont="1" applyBorder="1" applyAlignment="1" applyProtection="1">
      <alignment horizontal="left" vertical="top" wrapText="1"/>
      <protection locked="0"/>
    </xf>
    <xf numFmtId="0" fontId="24" fillId="0" borderId="23" xfId="0" applyFont="1" applyBorder="1" applyAlignment="1" applyProtection="1">
      <alignment horizontal="left" vertical="top" wrapText="1"/>
      <protection locked="0"/>
    </xf>
    <xf numFmtId="0" fontId="24" fillId="0" borderId="85" xfId="0" applyFont="1" applyBorder="1" applyAlignment="1" applyProtection="1">
      <alignment horizontal="left" vertical="top" wrapText="1"/>
      <protection locked="0"/>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40" fillId="0" borderId="82" xfId="0" applyFont="1" applyBorder="1" applyAlignment="1" applyProtection="1">
      <alignment horizontal="center" vertical="center"/>
      <protection locked="0"/>
    </xf>
    <xf numFmtId="0" fontId="24" fillId="0" borderId="14" xfId="0" applyFont="1" applyBorder="1" applyAlignment="1">
      <alignment horizontal="left" vertical="top" wrapText="1"/>
    </xf>
    <xf numFmtId="0" fontId="24" fillId="0" borderId="21" xfId="0" applyFont="1" applyBorder="1" applyAlignment="1">
      <alignment horizontal="left" vertical="top" wrapText="1"/>
    </xf>
    <xf numFmtId="0" fontId="24" fillId="0" borderId="62" xfId="0" applyFont="1" applyBorder="1" applyAlignment="1">
      <alignment horizontal="left" vertical="top" wrapText="1"/>
    </xf>
    <xf numFmtId="0" fontId="24" fillId="0" borderId="22" xfId="0" applyFont="1" applyBorder="1" applyAlignment="1">
      <alignment horizontal="left" vertical="top" wrapText="1"/>
    </xf>
    <xf numFmtId="0" fontId="24" fillId="0" borderId="23" xfId="0" applyFont="1" applyBorder="1" applyAlignment="1">
      <alignment horizontal="left" vertical="top" wrapText="1"/>
    </xf>
    <xf numFmtId="0" fontId="24" fillId="0" borderId="64" xfId="0" applyFont="1" applyBorder="1" applyAlignment="1">
      <alignment horizontal="left" vertical="top" wrapText="1"/>
    </xf>
    <xf numFmtId="0" fontId="19" fillId="0" borderId="65" xfId="0" applyFont="1" applyBorder="1" applyAlignment="1">
      <alignment horizontal="center" vertical="center" wrapText="1"/>
    </xf>
    <xf numFmtId="0" fontId="19" fillId="0" borderId="66" xfId="0" applyFont="1" applyBorder="1" applyAlignment="1">
      <alignment horizontal="center" vertical="center" wrapText="1"/>
    </xf>
    <xf numFmtId="0" fontId="22" fillId="35" borderId="67" xfId="0" applyFont="1" applyFill="1" applyBorder="1" applyAlignment="1">
      <alignment horizontal="center" vertical="center" wrapText="1"/>
    </xf>
    <xf numFmtId="0" fontId="22" fillId="35" borderId="64" xfId="0" applyFont="1" applyFill="1" applyBorder="1" applyAlignment="1">
      <alignment horizontal="center" vertical="center" wrapText="1"/>
    </xf>
    <xf numFmtId="0" fontId="39" fillId="35" borderId="41" xfId="0" applyFont="1" applyFill="1" applyBorder="1" applyAlignment="1">
      <alignment horizontal="center" vertical="center" wrapText="1"/>
    </xf>
    <xf numFmtId="0" fontId="39" fillId="35" borderId="42" xfId="0" applyFont="1" applyFill="1" applyBorder="1" applyAlignment="1">
      <alignment horizontal="center" vertical="center" wrapText="1"/>
    </xf>
    <xf numFmtId="0" fontId="39" fillId="35" borderId="43" xfId="0" applyFont="1" applyFill="1" applyBorder="1" applyAlignment="1">
      <alignment horizontal="center" vertical="center" wrapText="1"/>
    </xf>
    <xf numFmtId="0" fontId="39" fillId="35" borderId="44" xfId="0" applyFont="1" applyFill="1" applyBorder="1" applyAlignment="1">
      <alignment horizontal="center" vertical="center" wrapText="1"/>
    </xf>
    <xf numFmtId="0" fontId="39" fillId="35" borderId="45" xfId="0" applyFont="1" applyFill="1" applyBorder="1" applyAlignment="1">
      <alignment horizontal="center" vertical="center" wrapText="1"/>
    </xf>
    <xf numFmtId="0" fontId="33" fillId="0" borderId="75" xfId="0" applyFont="1" applyBorder="1" applyAlignment="1" applyProtection="1">
      <alignment horizontal="center" vertical="center"/>
      <protection locked="0"/>
    </xf>
    <xf numFmtId="0" fontId="33" fillId="0" borderId="78" xfId="0" applyFont="1" applyBorder="1" applyAlignment="1" applyProtection="1">
      <alignment horizontal="center" vertical="center"/>
      <protection locked="0"/>
    </xf>
    <xf numFmtId="0" fontId="33" fillId="0" borderId="79" xfId="0" applyFont="1" applyBorder="1" applyAlignment="1" applyProtection="1">
      <alignment horizontal="center" vertical="center"/>
      <protection locked="0"/>
    </xf>
    <xf numFmtId="0" fontId="32" fillId="33" borderId="75" xfId="0" applyFont="1" applyFill="1" applyBorder="1" applyAlignment="1">
      <alignment horizontal="center" vertical="center"/>
    </xf>
    <xf numFmtId="0" fontId="32" fillId="33" borderId="79" xfId="0" applyFont="1" applyFill="1" applyBorder="1" applyAlignment="1">
      <alignment horizontal="center" vertical="center"/>
    </xf>
    <xf numFmtId="0" fontId="34" fillId="0" borderId="75" xfId="0" applyFont="1" applyBorder="1" applyAlignment="1" applyProtection="1">
      <alignment horizontal="center" vertical="center"/>
      <protection locked="0"/>
    </xf>
    <xf numFmtId="0" fontId="34" fillId="0" borderId="79" xfId="0" applyFont="1" applyBorder="1" applyAlignment="1" applyProtection="1">
      <alignment horizontal="center" vertical="center"/>
      <protection locked="0"/>
    </xf>
    <xf numFmtId="0" fontId="39" fillId="34" borderId="41" xfId="0" applyFont="1" applyFill="1" applyBorder="1" applyAlignment="1">
      <alignment horizontal="center" vertical="center" wrapText="1"/>
    </xf>
    <xf numFmtId="0" fontId="39" fillId="34" borderId="42" xfId="0" applyFont="1" applyFill="1" applyBorder="1" applyAlignment="1">
      <alignment horizontal="center" vertical="center" wrapText="1"/>
    </xf>
    <xf numFmtId="0" fontId="39" fillId="34" borderId="43" xfId="0" applyFont="1" applyFill="1" applyBorder="1" applyAlignment="1">
      <alignment horizontal="center" vertical="center" wrapText="1"/>
    </xf>
    <xf numFmtId="0" fontId="39" fillId="34" borderId="71" xfId="0" applyFont="1" applyFill="1" applyBorder="1" applyAlignment="1">
      <alignment horizontal="center" vertical="center" wrapText="1"/>
    </xf>
    <xf numFmtId="0" fontId="39" fillId="34" borderId="76" xfId="0" applyFont="1" applyFill="1" applyBorder="1" applyAlignment="1">
      <alignment horizontal="center" vertical="center" wrapText="1"/>
    </xf>
    <xf numFmtId="0" fontId="39" fillId="34" borderId="81" xfId="0" applyFont="1" applyFill="1" applyBorder="1" applyAlignment="1">
      <alignment horizontal="center" vertical="center" wrapText="1"/>
    </xf>
    <xf numFmtId="0" fontId="24" fillId="0" borderId="62" xfId="0" applyFont="1" applyBorder="1" applyAlignment="1" applyProtection="1">
      <alignment horizontal="left" vertical="top" wrapText="1"/>
      <protection locked="0"/>
    </xf>
    <xf numFmtId="0" fontId="24" fillId="0" borderId="64" xfId="0" applyFont="1" applyBorder="1" applyAlignment="1" applyProtection="1">
      <alignment horizontal="left" vertical="top" wrapText="1"/>
      <protection locked="0"/>
    </xf>
    <xf numFmtId="0" fontId="0" fillId="0" borderId="67" xfId="0" applyBorder="1" applyAlignment="1" applyProtection="1">
      <alignment horizontal="center"/>
      <protection locked="0"/>
    </xf>
    <xf numFmtId="0" fontId="0" fillId="0" borderId="64" xfId="0" applyBorder="1" applyAlignment="1" applyProtection="1">
      <alignment horizontal="center"/>
      <protection locked="0"/>
    </xf>
    <xf numFmtId="0" fontId="22" fillId="34" borderId="73" xfId="0" applyFont="1" applyFill="1" applyBorder="1" applyAlignment="1">
      <alignment horizontal="center" vertical="center" wrapText="1"/>
    </xf>
    <xf numFmtId="0" fontId="22" fillId="34" borderId="62"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4.xml"/><Relationship Id="rId10" Type="http://schemas.openxmlformats.org/officeDocument/2006/relationships/customXml" Target="../customXml/item1.xml"/><Relationship Id="rId4" Type="http://schemas.openxmlformats.org/officeDocument/2006/relationships/worksheet" Target="worksheets/sheet3.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99893248"/>
        <c:axId val="99894784"/>
      </c:barChart>
      <c:catAx>
        <c:axId val="99893248"/>
        <c:scaling>
          <c:orientation val="minMax"/>
        </c:scaling>
        <c:delete val="0"/>
        <c:axPos val="b"/>
        <c:majorTickMark val="out"/>
        <c:minorTickMark val="none"/>
        <c:tickLblPos val="nextTo"/>
        <c:crossAx val="99894784"/>
        <c:crosses val="autoZero"/>
        <c:auto val="1"/>
        <c:lblAlgn val="ctr"/>
        <c:lblOffset val="100"/>
        <c:noMultiLvlLbl val="0"/>
      </c:catAx>
      <c:valAx>
        <c:axId val="99894784"/>
        <c:scaling>
          <c:orientation val="minMax"/>
        </c:scaling>
        <c:delete val="0"/>
        <c:axPos val="l"/>
        <c:majorGridlines/>
        <c:majorTickMark val="out"/>
        <c:minorTickMark val="none"/>
        <c:tickLblPos val="nextTo"/>
        <c:crossAx val="99893248"/>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8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8674554" cy="6293304"/>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C8"/>
  <sheetViews>
    <sheetView topLeftCell="AG1" workbookViewId="0">
      <selection activeCell="AN35" sqref="AN35"/>
    </sheetView>
  </sheetViews>
  <sheetFormatPr defaultRowHeight="17.25" customHeight="1" x14ac:dyDescent="0.2"/>
  <cols>
    <col min="1" max="1" width="11.140625" style="2" bestFit="1" customWidth="1"/>
    <col min="2" max="2" width="7.5703125" style="2" bestFit="1" customWidth="1"/>
    <col min="3" max="3" width="21.42578125" style="2" bestFit="1" customWidth="1"/>
    <col min="4" max="4" width="16.7109375" style="2" bestFit="1" customWidth="1"/>
    <col min="5" max="5" width="23.42578125" style="2" bestFit="1" customWidth="1"/>
    <col min="6" max="6" width="14.5703125" style="2" bestFit="1" customWidth="1"/>
    <col min="7" max="7" width="12.5703125" style="2" bestFit="1" customWidth="1"/>
    <col min="8" max="8" width="14.140625" style="2" bestFit="1" customWidth="1"/>
    <col min="9" max="9" width="38.28515625" style="2" bestFit="1" customWidth="1"/>
    <col min="10" max="10" width="6.5703125" style="2" bestFit="1" customWidth="1"/>
    <col min="11" max="11" width="28.85546875" style="2" bestFit="1" customWidth="1"/>
    <col min="12" max="12" width="14.7109375" style="2" bestFit="1" customWidth="1"/>
    <col min="13" max="13" width="11" style="2" bestFit="1" customWidth="1"/>
    <col min="14" max="14" width="9.7109375" style="2" bestFit="1" customWidth="1"/>
    <col min="15" max="15" width="13.85546875" style="2" bestFit="1" customWidth="1"/>
    <col min="16" max="16" width="12.140625" style="2" bestFit="1" customWidth="1"/>
    <col min="17" max="17" width="12.7109375" style="2" customWidth="1"/>
    <col min="18" max="18" width="13.85546875" style="2" customWidth="1"/>
    <col min="19" max="19" width="13.140625" style="2" bestFit="1" customWidth="1"/>
    <col min="20" max="20" width="13.28515625" style="2" bestFit="1" customWidth="1"/>
    <col min="21" max="21" width="11.5703125" style="2" bestFit="1" customWidth="1"/>
    <col min="22" max="22" width="10" style="2" bestFit="1" customWidth="1"/>
    <col min="23" max="23" width="10.5703125" style="2" bestFit="1" customWidth="1"/>
    <col min="24" max="24" width="52.140625" style="2" bestFit="1" customWidth="1"/>
    <col min="25" max="25" width="24.140625" style="2" bestFit="1" customWidth="1"/>
    <col min="26" max="26" width="14.140625" style="2" bestFit="1" customWidth="1"/>
    <col min="27" max="27" width="9.140625" style="2" bestFit="1" customWidth="1"/>
    <col min="28" max="28" width="10.42578125" style="2" bestFit="1" customWidth="1"/>
    <col min="29" max="29" width="13.28515625" style="2" bestFit="1" customWidth="1"/>
    <col min="30" max="30" width="12.140625" style="2" bestFit="1" customWidth="1"/>
    <col min="31" max="31" width="11.5703125" style="2" bestFit="1" customWidth="1"/>
    <col min="32" max="32" width="19.140625" style="2" bestFit="1" customWidth="1"/>
    <col min="33" max="33" width="20.28515625" style="2" bestFit="1" customWidth="1"/>
    <col min="34" max="34" width="20.5703125" style="2" bestFit="1" customWidth="1"/>
    <col min="35" max="35" width="3.5703125" style="2" bestFit="1" customWidth="1"/>
    <col min="36" max="36" width="14.7109375" style="2" bestFit="1" customWidth="1"/>
    <col min="37" max="37" width="20.5703125" style="2" bestFit="1" customWidth="1"/>
    <col min="38" max="38" width="9.42578125" style="2" bestFit="1" customWidth="1"/>
    <col min="39" max="39" width="16.5703125" style="2" bestFit="1" customWidth="1"/>
    <col min="40" max="40" width="14.7109375" style="2" bestFit="1" customWidth="1"/>
    <col min="41" max="41" width="8.85546875" style="2" bestFit="1" customWidth="1"/>
    <col min="42" max="42" width="11.5703125" style="2" bestFit="1" customWidth="1"/>
    <col min="43" max="43" width="17.28515625" style="2" bestFit="1" customWidth="1"/>
    <col min="44" max="44" width="8.42578125" style="2" bestFit="1" customWidth="1"/>
    <col min="45" max="45" width="12.85546875" style="2" bestFit="1" customWidth="1"/>
    <col min="46" max="46" width="12.140625" style="2" bestFit="1" customWidth="1"/>
    <col min="47" max="47" width="14.42578125" style="2" bestFit="1" customWidth="1"/>
    <col min="48" max="48" width="18.5703125" style="2" bestFit="1" customWidth="1"/>
    <col min="49" max="49" width="22.140625" style="2" bestFit="1" customWidth="1"/>
    <col min="50" max="50" width="6.7109375" style="2" bestFit="1" customWidth="1"/>
    <col min="51" max="51" width="33.5703125" style="2" bestFit="1" customWidth="1"/>
    <col min="52" max="52" width="6.140625" style="2" bestFit="1" customWidth="1"/>
    <col min="53" max="53" width="20.85546875" style="2" bestFit="1" customWidth="1"/>
    <col min="54" max="54" width="14.5703125" style="2" bestFit="1" customWidth="1"/>
    <col min="55" max="55" width="12.140625" style="2" bestFit="1" customWidth="1"/>
    <col min="56" max="16384" width="9.140625" style="2"/>
  </cols>
  <sheetData>
    <row r="1" spans="1:55" ht="17.25" customHeight="1" x14ac:dyDescent="0.2">
      <c r="A1" s="1" t="s">
        <v>0</v>
      </c>
      <c r="B1" s="1" t="s">
        <v>1</v>
      </c>
      <c r="C1" s="1" t="s">
        <v>107</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108</v>
      </c>
      <c r="AK1" s="1" t="s">
        <v>109</v>
      </c>
      <c r="AL1" s="1" t="s">
        <v>110</v>
      </c>
      <c r="AM1" s="1" t="s">
        <v>111</v>
      </c>
      <c r="AN1" s="1" t="s">
        <v>112</v>
      </c>
      <c r="AO1" s="1" t="s">
        <v>113</v>
      </c>
      <c r="AP1" s="1" t="s">
        <v>114</v>
      </c>
      <c r="AQ1" s="1" t="s">
        <v>115</v>
      </c>
      <c r="AR1" s="1" t="s">
        <v>116</v>
      </c>
      <c r="AS1" s="1" t="s">
        <v>117</v>
      </c>
      <c r="AT1" s="1" t="s">
        <v>118</v>
      </c>
      <c r="AU1" s="1" t="s">
        <v>119</v>
      </c>
      <c r="AV1" s="1" t="s">
        <v>120</v>
      </c>
      <c r="AW1" s="1" t="s">
        <v>121</v>
      </c>
      <c r="AX1" s="1" t="s">
        <v>122</v>
      </c>
      <c r="AY1" s="1" t="s">
        <v>123</v>
      </c>
      <c r="AZ1" s="1" t="s">
        <v>124</v>
      </c>
      <c r="BA1" s="1" t="s">
        <v>125</v>
      </c>
      <c r="BB1" s="1" t="s">
        <v>34</v>
      </c>
      <c r="BC1" s="1" t="s">
        <v>35</v>
      </c>
    </row>
    <row r="2" spans="1:55" ht="17.25" customHeight="1" x14ac:dyDescent="0.2">
      <c r="A2" s="1" t="s">
        <v>36</v>
      </c>
      <c r="B2" s="1">
        <v>6400174</v>
      </c>
      <c r="C2" s="1"/>
      <c r="D2" s="1" t="s">
        <v>126</v>
      </c>
      <c r="E2" s="1" t="s">
        <v>63</v>
      </c>
      <c r="F2" s="3">
        <v>40999.75209490741</v>
      </c>
      <c r="G2" s="1" t="s">
        <v>38</v>
      </c>
      <c r="H2" s="1">
        <v>688</v>
      </c>
      <c r="I2" s="1" t="s">
        <v>72</v>
      </c>
      <c r="J2" s="1"/>
      <c r="K2" s="1" t="s">
        <v>73</v>
      </c>
      <c r="L2" s="1" t="s">
        <v>74</v>
      </c>
      <c r="M2" s="1" t="s">
        <v>43</v>
      </c>
      <c r="N2" s="1" t="s">
        <v>44</v>
      </c>
      <c r="O2" s="1">
        <v>33607</v>
      </c>
      <c r="P2" s="1" t="s">
        <v>45</v>
      </c>
      <c r="Q2" s="1" t="s">
        <v>46</v>
      </c>
      <c r="R2" s="4">
        <v>37377</v>
      </c>
      <c r="S2" s="4">
        <v>41394</v>
      </c>
      <c r="T2" s="1">
        <v>4159</v>
      </c>
      <c r="U2" s="1">
        <v>17.399999999999999</v>
      </c>
      <c r="V2" s="1">
        <v>6030.55</v>
      </c>
      <c r="W2" s="1">
        <v>72366.600000000006</v>
      </c>
      <c r="X2" s="1" t="s">
        <v>75</v>
      </c>
      <c r="Y2" s="1" t="s">
        <v>68</v>
      </c>
      <c r="Z2" s="1" t="s">
        <v>76</v>
      </c>
      <c r="AA2" s="1" t="s">
        <v>70</v>
      </c>
      <c r="AB2" s="1" t="s">
        <v>43</v>
      </c>
      <c r="AC2" s="1">
        <v>33567</v>
      </c>
      <c r="AD2" s="1" t="s">
        <v>46</v>
      </c>
      <c r="AE2" s="1"/>
      <c r="AF2" s="1" t="s">
        <v>77</v>
      </c>
      <c r="AG2" s="1" t="s">
        <v>50</v>
      </c>
      <c r="AH2" s="1"/>
      <c r="AI2" s="1">
        <v>18</v>
      </c>
      <c r="AJ2" s="1"/>
      <c r="AK2" s="1" t="s">
        <v>127</v>
      </c>
      <c r="AL2" s="1" t="s">
        <v>127</v>
      </c>
      <c r="AM2" s="1" t="s">
        <v>127</v>
      </c>
      <c r="AN2" s="1" t="s">
        <v>127</v>
      </c>
      <c r="AO2" s="1" t="s">
        <v>127</v>
      </c>
      <c r="AP2" s="1" t="s">
        <v>127</v>
      </c>
      <c r="AQ2" s="1" t="s">
        <v>127</v>
      </c>
      <c r="AR2" s="1" t="s">
        <v>127</v>
      </c>
      <c r="AS2" s="1" t="s">
        <v>127</v>
      </c>
      <c r="AT2" s="1" t="s">
        <v>127</v>
      </c>
      <c r="AU2" s="1" t="s">
        <v>127</v>
      </c>
      <c r="AV2" s="1" t="s">
        <v>127</v>
      </c>
      <c r="AW2" s="1" t="s">
        <v>127</v>
      </c>
      <c r="AX2" s="1" t="s">
        <v>127</v>
      </c>
      <c r="AY2" s="1" t="s">
        <v>127</v>
      </c>
      <c r="AZ2" s="1" t="s">
        <v>127</v>
      </c>
      <c r="BA2" s="1"/>
      <c r="BB2" s="3">
        <v>40996.627245370371</v>
      </c>
      <c r="BC2" s="3">
        <v>41003.253460648149</v>
      </c>
    </row>
    <row r="3" spans="1:55" ht="17.25" customHeight="1" x14ac:dyDescent="0.2">
      <c r="A3" s="1" t="s">
        <v>51</v>
      </c>
      <c r="B3" s="1">
        <v>9646206</v>
      </c>
      <c r="C3" s="1">
        <v>4003</v>
      </c>
      <c r="D3" s="1" t="s">
        <v>52</v>
      </c>
      <c r="E3" s="1" t="s">
        <v>53</v>
      </c>
      <c r="F3" s="3">
        <v>40999.75209490741</v>
      </c>
      <c r="G3" s="1" t="s">
        <v>38</v>
      </c>
      <c r="H3" s="1">
        <v>640</v>
      </c>
      <c r="I3" s="1" t="s">
        <v>54</v>
      </c>
      <c r="J3" s="1"/>
      <c r="K3" s="1" t="s">
        <v>55</v>
      </c>
      <c r="L3" s="1"/>
      <c r="M3" s="1" t="s">
        <v>43</v>
      </c>
      <c r="N3" s="1" t="s">
        <v>44</v>
      </c>
      <c r="O3" s="1">
        <v>33605</v>
      </c>
      <c r="P3" s="1" t="s">
        <v>45</v>
      </c>
      <c r="Q3" s="1" t="s">
        <v>46</v>
      </c>
      <c r="R3" s="4">
        <v>1</v>
      </c>
      <c r="S3" s="4">
        <v>55153</v>
      </c>
      <c r="T3" s="1">
        <v>8521</v>
      </c>
      <c r="U3" s="1">
        <v>5.1100000000000003</v>
      </c>
      <c r="V3" s="1">
        <v>3628.5259999999998</v>
      </c>
      <c r="W3" s="1">
        <v>43542.31</v>
      </c>
      <c r="X3" s="1" t="s">
        <v>56</v>
      </c>
      <c r="Y3" s="1"/>
      <c r="Z3" s="1"/>
      <c r="AA3" s="1"/>
      <c r="AB3" s="1"/>
      <c r="AC3" s="1"/>
      <c r="AD3" s="1"/>
      <c r="AE3" s="1"/>
      <c r="AF3" s="1" t="s">
        <v>57</v>
      </c>
      <c r="AG3" s="1" t="s">
        <v>58</v>
      </c>
      <c r="AH3" s="1"/>
      <c r="AI3" s="1">
        <v>0</v>
      </c>
      <c r="AJ3" s="5" t="s">
        <v>128</v>
      </c>
      <c r="AK3" s="1" t="s">
        <v>127</v>
      </c>
      <c r="AL3" s="1" t="s">
        <v>127</v>
      </c>
      <c r="AM3" s="1" t="s">
        <v>127</v>
      </c>
      <c r="AN3" s="1" t="s">
        <v>127</v>
      </c>
      <c r="AO3" s="1" t="s">
        <v>127</v>
      </c>
      <c r="AP3" s="1" t="s">
        <v>127</v>
      </c>
      <c r="AQ3" s="1" t="s">
        <v>127</v>
      </c>
      <c r="AR3" s="1" t="s">
        <v>127</v>
      </c>
      <c r="AS3" s="1" t="s">
        <v>127</v>
      </c>
      <c r="AT3" s="1" t="s">
        <v>127</v>
      </c>
      <c r="AU3" s="1" t="s">
        <v>127</v>
      </c>
      <c r="AV3" s="1" t="s">
        <v>127</v>
      </c>
      <c r="AW3" s="1" t="s">
        <v>127</v>
      </c>
      <c r="AX3" s="1" t="s">
        <v>127</v>
      </c>
      <c r="AY3" s="1" t="s">
        <v>127</v>
      </c>
      <c r="AZ3" s="1" t="s">
        <v>127</v>
      </c>
      <c r="BA3" s="1"/>
      <c r="BB3" s="3">
        <v>40926.625740740739</v>
      </c>
      <c r="BC3" s="3">
        <v>41003.253460648149</v>
      </c>
    </row>
    <row r="4" spans="1:55" ht="29.25" customHeight="1" x14ac:dyDescent="0.2">
      <c r="A4" s="1" t="s">
        <v>51</v>
      </c>
      <c r="B4" s="1">
        <v>9646205</v>
      </c>
      <c r="C4" s="1">
        <v>4003</v>
      </c>
      <c r="D4" s="1" t="s">
        <v>52</v>
      </c>
      <c r="E4" s="1" t="s">
        <v>53</v>
      </c>
      <c r="F4" s="3">
        <v>40999.75209490741</v>
      </c>
      <c r="G4" s="1" t="s">
        <v>38</v>
      </c>
      <c r="H4" s="1">
        <v>640</v>
      </c>
      <c r="I4" s="1" t="s">
        <v>54</v>
      </c>
      <c r="J4" s="1"/>
      <c r="K4" s="1" t="s">
        <v>55</v>
      </c>
      <c r="L4" s="1"/>
      <c r="M4" s="1" t="s">
        <v>43</v>
      </c>
      <c r="N4" s="1" t="s">
        <v>44</v>
      </c>
      <c r="O4" s="1">
        <v>33605</v>
      </c>
      <c r="P4" s="1" t="s">
        <v>45</v>
      </c>
      <c r="Q4" s="1" t="s">
        <v>46</v>
      </c>
      <c r="R4" s="4">
        <v>1</v>
      </c>
      <c r="S4" s="4">
        <v>55153</v>
      </c>
      <c r="T4" s="1">
        <v>10362</v>
      </c>
      <c r="U4" s="1">
        <v>17.18</v>
      </c>
      <c r="V4" s="1">
        <v>14834.93</v>
      </c>
      <c r="W4" s="1">
        <v>178019.16</v>
      </c>
      <c r="X4" s="1" t="s">
        <v>56</v>
      </c>
      <c r="Y4" s="1"/>
      <c r="Z4" s="1"/>
      <c r="AA4" s="1"/>
      <c r="AB4" s="1"/>
      <c r="AC4" s="1"/>
      <c r="AD4" s="1"/>
      <c r="AE4" s="1"/>
      <c r="AF4" s="1" t="s">
        <v>59</v>
      </c>
      <c r="AG4" s="1" t="s">
        <v>50</v>
      </c>
      <c r="AH4" s="1"/>
      <c r="AI4" s="1">
        <v>69</v>
      </c>
      <c r="AJ4" s="5" t="s">
        <v>129</v>
      </c>
      <c r="AK4" s="1" t="s">
        <v>127</v>
      </c>
      <c r="AL4" s="1" t="s">
        <v>127</v>
      </c>
      <c r="AM4" s="1" t="s">
        <v>127</v>
      </c>
      <c r="AN4" s="1" t="s">
        <v>127</v>
      </c>
      <c r="AO4" s="1" t="s">
        <v>127</v>
      </c>
      <c r="AP4" s="1" t="s">
        <v>127</v>
      </c>
      <c r="AQ4" s="1" t="s">
        <v>127</v>
      </c>
      <c r="AR4" s="1" t="s">
        <v>127</v>
      </c>
      <c r="AS4" s="1" t="s">
        <v>127</v>
      </c>
      <c r="AT4" s="1" t="s">
        <v>127</v>
      </c>
      <c r="AU4" s="1" t="s">
        <v>127</v>
      </c>
      <c r="AV4" s="1" t="s">
        <v>127</v>
      </c>
      <c r="AW4" s="1" t="s">
        <v>127</v>
      </c>
      <c r="AX4" s="1" t="s">
        <v>127</v>
      </c>
      <c r="AY4" s="1" t="s">
        <v>127</v>
      </c>
      <c r="AZ4" s="1" t="s">
        <v>127</v>
      </c>
      <c r="BA4" s="1"/>
      <c r="BB4" s="3">
        <v>40576.418715277781</v>
      </c>
      <c r="BC4" s="3">
        <v>41003.253460648149</v>
      </c>
    </row>
    <row r="5" spans="1:55" ht="17.25" customHeight="1" x14ac:dyDescent="0.2">
      <c r="A5" s="1" t="s">
        <v>36</v>
      </c>
      <c r="B5" s="1">
        <v>6400323</v>
      </c>
      <c r="C5" s="1"/>
      <c r="D5" s="1" t="s">
        <v>130</v>
      </c>
      <c r="E5" s="1" t="s">
        <v>78</v>
      </c>
      <c r="F5" s="3">
        <v>40999.75209490741</v>
      </c>
      <c r="G5" s="1" t="s">
        <v>38</v>
      </c>
      <c r="H5" s="1">
        <v>642</v>
      </c>
      <c r="I5" s="1" t="s">
        <v>79</v>
      </c>
      <c r="J5" s="1"/>
      <c r="K5" s="1" t="s">
        <v>80</v>
      </c>
      <c r="L5" s="1" t="s">
        <v>81</v>
      </c>
      <c r="M5" s="1" t="s">
        <v>43</v>
      </c>
      <c r="N5" s="1" t="s">
        <v>44</v>
      </c>
      <c r="O5" s="1">
        <v>33610</v>
      </c>
      <c r="P5" s="1" t="s">
        <v>45</v>
      </c>
      <c r="Q5" s="1" t="s">
        <v>46</v>
      </c>
      <c r="R5" s="4">
        <v>39479</v>
      </c>
      <c r="S5" s="4">
        <v>42063</v>
      </c>
      <c r="T5" s="1">
        <v>1204</v>
      </c>
      <c r="U5" s="1">
        <v>15</v>
      </c>
      <c r="V5" s="1">
        <v>1505</v>
      </c>
      <c r="W5" s="1">
        <v>18060</v>
      </c>
      <c r="X5" s="1" t="s">
        <v>82</v>
      </c>
      <c r="Y5" s="1" t="s">
        <v>83</v>
      </c>
      <c r="Z5" s="1" t="s">
        <v>84</v>
      </c>
      <c r="AA5" s="1" t="s">
        <v>44</v>
      </c>
      <c r="AB5" s="1" t="s">
        <v>43</v>
      </c>
      <c r="AC5" s="1">
        <v>33602</v>
      </c>
      <c r="AD5" s="1" t="s">
        <v>46</v>
      </c>
      <c r="AE5" s="1"/>
      <c r="AF5" s="1" t="s">
        <v>77</v>
      </c>
      <c r="AG5" s="1" t="s">
        <v>50</v>
      </c>
      <c r="AH5" s="1"/>
      <c r="AI5" s="1">
        <v>6</v>
      </c>
      <c r="AJ5" s="1"/>
      <c r="AK5" s="1" t="s">
        <v>127</v>
      </c>
      <c r="AL5" s="1" t="s">
        <v>127</v>
      </c>
      <c r="AM5" s="1" t="s">
        <v>127</v>
      </c>
      <c r="AN5" s="1" t="s">
        <v>127</v>
      </c>
      <c r="AO5" s="1" t="s">
        <v>127</v>
      </c>
      <c r="AP5" s="1" t="s">
        <v>127</v>
      </c>
      <c r="AQ5" s="1" t="s">
        <v>127</v>
      </c>
      <c r="AR5" s="1" t="s">
        <v>127</v>
      </c>
      <c r="AS5" s="1" t="s">
        <v>127</v>
      </c>
      <c r="AT5" s="1" t="s">
        <v>127</v>
      </c>
      <c r="AU5" s="1" t="s">
        <v>127</v>
      </c>
      <c r="AV5" s="1" t="s">
        <v>127</v>
      </c>
      <c r="AW5" s="1" t="s">
        <v>127</v>
      </c>
      <c r="AX5" s="1" t="s">
        <v>127</v>
      </c>
      <c r="AY5" s="1" t="s">
        <v>127</v>
      </c>
      <c r="AZ5" s="1" t="s">
        <v>127</v>
      </c>
      <c r="BA5" s="1"/>
      <c r="BB5" s="3">
        <v>40996.627187500002</v>
      </c>
      <c r="BC5" s="3">
        <v>41003.253460648149</v>
      </c>
    </row>
    <row r="6" spans="1:55" ht="17.25" customHeight="1" x14ac:dyDescent="0.2">
      <c r="A6" s="1" t="s">
        <v>51</v>
      </c>
      <c r="B6" s="1">
        <v>9648417</v>
      </c>
      <c r="C6" s="1">
        <v>779</v>
      </c>
      <c r="D6" s="1" t="s">
        <v>60</v>
      </c>
      <c r="E6" s="1" t="s">
        <v>61</v>
      </c>
      <c r="F6" s="3">
        <v>40999.75209490741</v>
      </c>
      <c r="G6" s="1" t="s">
        <v>38</v>
      </c>
      <c r="H6" s="1">
        <v>640</v>
      </c>
      <c r="I6" s="1" t="s">
        <v>54</v>
      </c>
      <c r="J6" s="1"/>
      <c r="K6" s="1" t="s">
        <v>62</v>
      </c>
      <c r="L6" s="1"/>
      <c r="M6" s="1" t="s">
        <v>43</v>
      </c>
      <c r="N6" s="1" t="s">
        <v>44</v>
      </c>
      <c r="O6" s="1">
        <v>33602</v>
      </c>
      <c r="P6" s="1" t="s">
        <v>45</v>
      </c>
      <c r="Q6" s="1" t="s">
        <v>46</v>
      </c>
      <c r="R6" s="4">
        <v>1</v>
      </c>
      <c r="S6" s="4">
        <v>55153</v>
      </c>
      <c r="T6" s="1">
        <v>150</v>
      </c>
      <c r="U6" s="1">
        <v>17.18</v>
      </c>
      <c r="V6" s="1">
        <v>214.75</v>
      </c>
      <c r="W6" s="1">
        <v>2577</v>
      </c>
      <c r="X6" s="1" t="s">
        <v>56</v>
      </c>
      <c r="Y6" s="1"/>
      <c r="Z6" s="1"/>
      <c r="AA6" s="1"/>
      <c r="AB6" s="1"/>
      <c r="AC6" s="1"/>
      <c r="AD6" s="1"/>
      <c r="AE6" s="1"/>
      <c r="AF6" s="1" t="s">
        <v>59</v>
      </c>
      <c r="AG6" s="1" t="s">
        <v>50</v>
      </c>
      <c r="AH6" s="1"/>
      <c r="AI6" s="1">
        <v>1</v>
      </c>
      <c r="AJ6" s="5" t="s">
        <v>131</v>
      </c>
      <c r="AK6" s="1" t="s">
        <v>127</v>
      </c>
      <c r="AL6" s="1" t="s">
        <v>127</v>
      </c>
      <c r="AM6" s="1" t="s">
        <v>127</v>
      </c>
      <c r="AN6" s="1" t="s">
        <v>127</v>
      </c>
      <c r="AO6" s="1" t="s">
        <v>127</v>
      </c>
      <c r="AP6" s="1" t="s">
        <v>127</v>
      </c>
      <c r="AQ6" s="1" t="s">
        <v>127</v>
      </c>
      <c r="AR6" s="1" t="s">
        <v>127</v>
      </c>
      <c r="AS6" s="1" t="s">
        <v>127</v>
      </c>
      <c r="AT6" s="1" t="s">
        <v>127</v>
      </c>
      <c r="AU6" s="1" t="s">
        <v>127</v>
      </c>
      <c r="AV6" s="1" t="s">
        <v>127</v>
      </c>
      <c r="AW6" s="1" t="s">
        <v>127</v>
      </c>
      <c r="AX6" s="1" t="s">
        <v>127</v>
      </c>
      <c r="AY6" s="1" t="s">
        <v>127</v>
      </c>
      <c r="AZ6" s="1" t="s">
        <v>127</v>
      </c>
      <c r="BA6" s="1"/>
      <c r="BB6" s="3">
        <v>40576.418715277781</v>
      </c>
      <c r="BC6" s="3">
        <v>41003.253460648149</v>
      </c>
    </row>
    <row r="7" spans="1:55" ht="17.25" customHeight="1" x14ac:dyDescent="0.2">
      <c r="A7" s="1" t="s">
        <v>36</v>
      </c>
      <c r="B7" s="1">
        <v>6400374</v>
      </c>
      <c r="C7" s="1"/>
      <c r="D7" s="1" t="s">
        <v>132</v>
      </c>
      <c r="E7" s="1" t="s">
        <v>37</v>
      </c>
      <c r="F7" s="3">
        <v>40999.75209490741</v>
      </c>
      <c r="G7" s="1" t="s">
        <v>38</v>
      </c>
      <c r="H7" s="1" t="s">
        <v>39</v>
      </c>
      <c r="I7" s="1" t="s">
        <v>40</v>
      </c>
      <c r="J7" s="1"/>
      <c r="K7" s="1" t="s">
        <v>41</v>
      </c>
      <c r="L7" s="1" t="s">
        <v>42</v>
      </c>
      <c r="M7" s="1" t="s">
        <v>43</v>
      </c>
      <c r="N7" s="1" t="s">
        <v>44</v>
      </c>
      <c r="O7" s="1">
        <v>33606</v>
      </c>
      <c r="P7" s="1" t="s">
        <v>45</v>
      </c>
      <c r="Q7" s="1" t="s">
        <v>46</v>
      </c>
      <c r="R7" s="4">
        <v>40603</v>
      </c>
      <c r="S7" s="4">
        <v>41759</v>
      </c>
      <c r="T7" s="1">
        <v>593</v>
      </c>
      <c r="U7" s="1">
        <v>5.4</v>
      </c>
      <c r="V7" s="1">
        <v>266.85000000000002</v>
      </c>
      <c r="W7" s="1">
        <v>3202.2</v>
      </c>
      <c r="X7" s="1" t="s">
        <v>47</v>
      </c>
      <c r="Y7" s="1" t="s">
        <v>48</v>
      </c>
      <c r="Z7" s="1"/>
      <c r="AA7" s="1" t="s">
        <v>44</v>
      </c>
      <c r="AB7" s="1" t="s">
        <v>43</v>
      </c>
      <c r="AC7" s="1">
        <v>33606</v>
      </c>
      <c r="AD7" s="1" t="s">
        <v>46</v>
      </c>
      <c r="AE7" s="1"/>
      <c r="AF7" s="1" t="s">
        <v>49</v>
      </c>
      <c r="AG7" s="1" t="s">
        <v>50</v>
      </c>
      <c r="AH7" s="1"/>
      <c r="AI7" s="1">
        <v>2</v>
      </c>
      <c r="AJ7" s="1"/>
      <c r="AK7" s="1" t="s">
        <v>127</v>
      </c>
      <c r="AL7" s="1" t="s">
        <v>127</v>
      </c>
      <c r="AM7" s="1" t="s">
        <v>127</v>
      </c>
      <c r="AN7" s="1" t="s">
        <v>127</v>
      </c>
      <c r="AO7" s="1" t="s">
        <v>127</v>
      </c>
      <c r="AP7" s="1" t="s">
        <v>127</v>
      </c>
      <c r="AQ7" s="1" t="s">
        <v>127</v>
      </c>
      <c r="AR7" s="1" t="s">
        <v>127</v>
      </c>
      <c r="AS7" s="1" t="s">
        <v>127</v>
      </c>
      <c r="AT7" s="1" t="s">
        <v>127</v>
      </c>
      <c r="AU7" s="1" t="s">
        <v>127</v>
      </c>
      <c r="AV7" s="1" t="s">
        <v>127</v>
      </c>
      <c r="AW7" s="1" t="s">
        <v>127</v>
      </c>
      <c r="AX7" s="1" t="s">
        <v>127</v>
      </c>
      <c r="AY7" s="1" t="s">
        <v>127</v>
      </c>
      <c r="AZ7" s="1" t="s">
        <v>127</v>
      </c>
      <c r="BA7" s="1"/>
      <c r="BB7" s="3">
        <v>40938.667870370373</v>
      </c>
      <c r="BC7" s="3">
        <v>41003.253460648149</v>
      </c>
    </row>
    <row r="8" spans="1:55" ht="17.25" customHeight="1" x14ac:dyDescent="0.2">
      <c r="A8" s="1" t="s">
        <v>36</v>
      </c>
      <c r="B8" s="1">
        <v>6400277</v>
      </c>
      <c r="C8" s="1"/>
      <c r="D8" s="1" t="s">
        <v>133</v>
      </c>
      <c r="E8" s="1" t="s">
        <v>63</v>
      </c>
      <c r="F8" s="3">
        <v>40999.75209490741</v>
      </c>
      <c r="G8" s="1" t="s">
        <v>38</v>
      </c>
      <c r="H8" s="1">
        <v>549</v>
      </c>
      <c r="I8" s="1" t="s">
        <v>64</v>
      </c>
      <c r="J8" s="1"/>
      <c r="K8" s="1" t="s">
        <v>65</v>
      </c>
      <c r="L8" s="1" t="s">
        <v>66</v>
      </c>
      <c r="M8" s="1" t="s">
        <v>43</v>
      </c>
      <c r="N8" s="1" t="s">
        <v>44</v>
      </c>
      <c r="O8" s="1">
        <v>33614</v>
      </c>
      <c r="P8" s="1" t="s">
        <v>45</v>
      </c>
      <c r="Q8" s="1" t="s">
        <v>46</v>
      </c>
      <c r="R8" s="4">
        <v>38991</v>
      </c>
      <c r="S8" s="4">
        <v>42643</v>
      </c>
      <c r="T8" s="1">
        <v>32578</v>
      </c>
      <c r="U8" s="1">
        <v>22.36</v>
      </c>
      <c r="V8" s="1">
        <v>60703.673000000003</v>
      </c>
      <c r="W8" s="1">
        <v>728444.08</v>
      </c>
      <c r="X8" s="1" t="s">
        <v>67</v>
      </c>
      <c r="Y8" s="1" t="s">
        <v>68</v>
      </c>
      <c r="Z8" s="1" t="s">
        <v>69</v>
      </c>
      <c r="AA8" s="1" t="s">
        <v>70</v>
      </c>
      <c r="AB8" s="1" t="s">
        <v>43</v>
      </c>
      <c r="AC8" s="1">
        <v>33614</v>
      </c>
      <c r="AD8" s="1" t="s">
        <v>46</v>
      </c>
      <c r="AE8" s="1"/>
      <c r="AF8" s="1" t="s">
        <v>71</v>
      </c>
      <c r="AG8" s="1" t="s">
        <v>50</v>
      </c>
      <c r="AH8" s="1"/>
      <c r="AI8" s="1">
        <v>144</v>
      </c>
      <c r="AJ8" s="1"/>
      <c r="AK8" s="1" t="s">
        <v>127</v>
      </c>
      <c r="AL8" s="1" t="s">
        <v>127</v>
      </c>
      <c r="AM8" s="1" t="s">
        <v>127</v>
      </c>
      <c r="AN8" s="1" t="s">
        <v>127</v>
      </c>
      <c r="AO8" s="1" t="s">
        <v>127</v>
      </c>
      <c r="AP8" s="1" t="s">
        <v>127</v>
      </c>
      <c r="AQ8" s="1" t="s">
        <v>127</v>
      </c>
      <c r="AR8" s="1" t="s">
        <v>127</v>
      </c>
      <c r="AS8" s="1" t="s">
        <v>127</v>
      </c>
      <c r="AT8" s="1" t="s">
        <v>127</v>
      </c>
      <c r="AU8" s="1" t="s">
        <v>127</v>
      </c>
      <c r="AV8" s="1" t="s">
        <v>127</v>
      </c>
      <c r="AW8" s="1" t="s">
        <v>127</v>
      </c>
      <c r="AX8" s="1" t="s">
        <v>127</v>
      </c>
      <c r="AY8" s="1" t="s">
        <v>127</v>
      </c>
      <c r="AZ8" s="1" t="s">
        <v>127</v>
      </c>
      <c r="BA8" s="1"/>
      <c r="BB8" s="3">
        <v>40996.627314814818</v>
      </c>
      <c r="BC8" s="3">
        <v>41003.253460648149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
  <sheetViews>
    <sheetView workbookViewId="0">
      <selection sqref="A1:A2"/>
    </sheetView>
  </sheetViews>
  <sheetFormatPr defaultRowHeight="15" x14ac:dyDescent="0.25"/>
  <cols>
    <col min="1" max="1" width="4.28515625" customWidth="1"/>
    <col min="3" max="3" width="13.42578125" customWidth="1"/>
  </cols>
  <sheetData>
    <row r="1" spans="1:3" x14ac:dyDescent="0.25">
      <c r="A1" t="s">
        <v>101</v>
      </c>
      <c r="C1" t="s">
        <v>103</v>
      </c>
    </row>
    <row r="2" spans="1:3" x14ac:dyDescent="0.25">
      <c r="A2" t="s">
        <v>102</v>
      </c>
      <c r="C2" t="s">
        <v>104</v>
      </c>
    </row>
    <row r="3" spans="1:3" x14ac:dyDescent="0.25">
      <c r="C3" t="s">
        <v>105</v>
      </c>
    </row>
    <row r="4" spans="1:3" x14ac:dyDescent="0.25">
      <c r="C4" t="s">
        <v>134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34"/>
  <sheetViews>
    <sheetView tabSelected="1" workbookViewId="0">
      <selection activeCell="P13" sqref="P13"/>
    </sheetView>
  </sheetViews>
  <sheetFormatPr defaultRowHeight="15" x14ac:dyDescent="0.25"/>
  <cols>
    <col min="1" max="1" width="1.7109375" style="6" customWidth="1"/>
    <col min="2" max="13" width="12.85546875" style="6" customWidth="1"/>
    <col min="14" max="16384" width="9.140625" style="6"/>
  </cols>
  <sheetData>
    <row r="1" spans="2:13" s="7" customFormat="1" ht="27" customHeight="1" thickBot="1" x14ac:dyDescent="0.25">
      <c r="B1" s="131" t="s">
        <v>167</v>
      </c>
      <c r="C1" s="131"/>
      <c r="D1" s="131"/>
      <c r="E1" s="131"/>
      <c r="F1" s="131"/>
      <c r="G1" s="131"/>
      <c r="H1" s="131"/>
      <c r="I1" s="131"/>
      <c r="J1" s="131"/>
      <c r="K1" s="131"/>
      <c r="L1" s="131"/>
      <c r="M1" s="131"/>
    </row>
    <row r="2" spans="2:13" ht="40.5" customHeight="1" thickBot="1" x14ac:dyDescent="0.3">
      <c r="B2" s="127" t="s">
        <v>135</v>
      </c>
      <c r="C2" s="143"/>
      <c r="D2" s="144"/>
      <c r="E2" s="144"/>
      <c r="F2" s="144"/>
      <c r="G2" s="144"/>
      <c r="H2" s="145"/>
      <c r="I2" s="155" t="s">
        <v>146</v>
      </c>
      <c r="J2" s="156"/>
      <c r="K2" s="141"/>
      <c r="L2" s="142"/>
      <c r="M2" s="128"/>
    </row>
    <row r="3" spans="2:13" ht="53.25" customHeight="1" thickBot="1" x14ac:dyDescent="0.6">
      <c r="B3" s="63"/>
      <c r="C3" s="129"/>
      <c r="D3" s="129"/>
      <c r="E3" s="129"/>
      <c r="F3" s="129"/>
      <c r="G3" s="129"/>
      <c r="H3" s="129"/>
      <c r="I3" s="65"/>
      <c r="J3" s="65"/>
      <c r="K3" s="130"/>
      <c r="L3" s="130"/>
      <c r="M3" s="66"/>
    </row>
    <row r="4" spans="2:13" ht="37.5" customHeight="1" thickBot="1" x14ac:dyDescent="0.3">
      <c r="B4" s="149" t="s">
        <v>147</v>
      </c>
      <c r="C4" s="150"/>
      <c r="D4" s="150"/>
      <c r="E4" s="150"/>
      <c r="F4" s="150"/>
      <c r="G4" s="151"/>
      <c r="H4" s="176" t="s">
        <v>164</v>
      </c>
      <c r="I4" s="177"/>
      <c r="J4" s="177"/>
      <c r="K4" s="177"/>
      <c r="L4" s="177"/>
      <c r="M4" s="178"/>
    </row>
    <row r="5" spans="2:13" ht="30" customHeight="1" thickBot="1" x14ac:dyDescent="0.3">
      <c r="B5" s="112" t="s">
        <v>85</v>
      </c>
      <c r="C5" s="9" t="s">
        <v>33</v>
      </c>
      <c r="D5" s="9" t="s">
        <v>86</v>
      </c>
      <c r="E5" s="9" t="s">
        <v>106</v>
      </c>
      <c r="F5" s="9" t="s">
        <v>136</v>
      </c>
      <c r="G5" s="25" t="s">
        <v>142</v>
      </c>
      <c r="H5" s="179"/>
      <c r="I5" s="180"/>
      <c r="J5" s="180"/>
      <c r="K5" s="180"/>
      <c r="L5" s="180"/>
      <c r="M5" s="181"/>
    </row>
    <row r="6" spans="2:13" ht="30" customHeight="1" thickBot="1" x14ac:dyDescent="0.3">
      <c r="B6" s="121"/>
      <c r="C6" s="29"/>
      <c r="D6" s="30"/>
      <c r="E6" s="30"/>
      <c r="F6" s="30"/>
      <c r="G6" s="31"/>
      <c r="H6" s="182"/>
      <c r="I6" s="183"/>
      <c r="J6" s="183"/>
      <c r="K6" s="183"/>
      <c r="L6" s="183"/>
      <c r="M6" s="184"/>
    </row>
    <row r="7" spans="2:13" ht="7.5" customHeight="1" thickBot="1" x14ac:dyDescent="0.3">
      <c r="B7" s="173"/>
      <c r="C7" s="174"/>
      <c r="D7" s="174"/>
      <c r="E7" s="174"/>
      <c r="F7" s="174"/>
      <c r="G7" s="174"/>
      <c r="H7" s="174"/>
      <c r="I7" s="174"/>
      <c r="J7" s="174"/>
      <c r="K7" s="174"/>
      <c r="L7" s="174"/>
      <c r="M7" s="175"/>
    </row>
    <row r="8" spans="2:13" ht="26.25" customHeight="1" thickBot="1" x14ac:dyDescent="0.3">
      <c r="B8" s="157" t="s">
        <v>157</v>
      </c>
      <c r="C8" s="158"/>
      <c r="D8" s="158"/>
      <c r="E8" s="158"/>
      <c r="F8" s="158"/>
      <c r="G8" s="159"/>
      <c r="H8" s="157" t="s">
        <v>158</v>
      </c>
      <c r="I8" s="158"/>
      <c r="J8" s="158"/>
      <c r="K8" s="158"/>
      <c r="L8" s="158"/>
      <c r="M8" s="159"/>
    </row>
    <row r="9" spans="2:13" ht="45" customHeight="1" thickTop="1" thickBot="1" x14ac:dyDescent="0.3">
      <c r="B9" s="122" t="s">
        <v>149</v>
      </c>
      <c r="C9" s="82" t="s">
        <v>148</v>
      </c>
      <c r="D9" s="83" t="s">
        <v>148</v>
      </c>
      <c r="E9" s="83" t="s">
        <v>148</v>
      </c>
      <c r="F9" s="84" t="s">
        <v>148</v>
      </c>
      <c r="G9" s="85" t="s">
        <v>150</v>
      </c>
      <c r="H9" s="41" t="s">
        <v>137</v>
      </c>
      <c r="I9" s="39" t="s">
        <v>87</v>
      </c>
      <c r="J9" s="39" t="s">
        <v>143</v>
      </c>
      <c r="K9" s="39" t="s">
        <v>88</v>
      </c>
      <c r="L9" s="40" t="s">
        <v>151</v>
      </c>
      <c r="M9" s="123" t="s">
        <v>152</v>
      </c>
    </row>
    <row r="10" spans="2:13" s="18" customFormat="1" ht="30" customHeight="1" thickBot="1" x14ac:dyDescent="0.3">
      <c r="B10" s="124">
        <f>(G6+F6+D6)*B6+L10</f>
        <v>0</v>
      </c>
      <c r="C10" s="125">
        <f>SUM(G6+F6+D6)*B6</f>
        <v>0</v>
      </c>
      <c r="D10" s="125">
        <f>SUM(C10)</f>
        <v>0</v>
      </c>
      <c r="E10" s="125">
        <f t="shared" ref="E10:F10" si="0">SUM(D10)</f>
        <v>0</v>
      </c>
      <c r="F10" s="125">
        <f t="shared" si="0"/>
        <v>0</v>
      </c>
      <c r="G10" s="124">
        <f>SUM(B10:F10)</f>
        <v>0</v>
      </c>
      <c r="H10" s="117"/>
      <c r="I10" s="119"/>
      <c r="J10" s="119"/>
      <c r="K10" s="119"/>
      <c r="L10" s="120"/>
      <c r="M10" s="126">
        <f>SUM(H10:K10)</f>
        <v>0</v>
      </c>
    </row>
    <row r="11" spans="2:13" ht="31.5" customHeight="1" thickBot="1" x14ac:dyDescent="0.3"/>
    <row r="12" spans="2:13" ht="45" customHeight="1" thickBot="1" x14ac:dyDescent="0.6">
      <c r="D12" s="152" t="s">
        <v>141</v>
      </c>
      <c r="E12" s="153"/>
      <c r="F12" s="154"/>
      <c r="G12" s="61"/>
      <c r="H12" s="61"/>
      <c r="I12" s="152" t="s">
        <v>144</v>
      </c>
      <c r="J12" s="153"/>
      <c r="K12" s="154"/>
    </row>
    <row r="13" spans="2:13" s="19" customFormat="1" ht="26.25" customHeight="1" thickBot="1" x14ac:dyDescent="0.6">
      <c r="D13" s="73" t="s">
        <v>154</v>
      </c>
      <c r="E13" s="73" t="s">
        <v>155</v>
      </c>
      <c r="F13" s="74" t="s">
        <v>139</v>
      </c>
      <c r="G13" s="61"/>
      <c r="H13" s="61"/>
      <c r="I13" s="75" t="s">
        <v>154</v>
      </c>
      <c r="J13" s="75" t="s">
        <v>155</v>
      </c>
      <c r="K13" s="76" t="s">
        <v>139</v>
      </c>
    </row>
    <row r="14" spans="2:13" s="19" customFormat="1" ht="26.25" customHeight="1" thickBot="1" x14ac:dyDescent="0.6">
      <c r="B14" s="68"/>
      <c r="C14" s="67"/>
      <c r="D14" s="36">
        <f>SUM(B6)</f>
        <v>0</v>
      </c>
      <c r="E14" s="37">
        <f>SUM(B18)</f>
        <v>0</v>
      </c>
      <c r="F14" s="38">
        <f>SUM(D14-E14)</f>
        <v>0</v>
      </c>
      <c r="G14" s="61"/>
      <c r="H14" s="61"/>
      <c r="I14" s="36" t="e">
        <f>SUM(B6/C6)</f>
        <v>#DIV/0!</v>
      </c>
      <c r="J14" s="37" t="e">
        <f>SUM(B18/C18)</f>
        <v>#DIV/0!</v>
      </c>
      <c r="K14" s="38" t="e">
        <f>SUM(J14-I14)</f>
        <v>#DIV/0!</v>
      </c>
      <c r="L14" s="69"/>
      <c r="M14" s="68"/>
    </row>
    <row r="15" spans="2:13" ht="31.5" customHeight="1" thickBot="1" x14ac:dyDescent="0.3">
      <c r="B15" s="110"/>
      <c r="C15" s="111"/>
      <c r="D15" s="111"/>
      <c r="E15" s="111"/>
      <c r="F15" s="111"/>
      <c r="G15" s="111"/>
      <c r="H15" s="111"/>
      <c r="I15" s="111"/>
      <c r="J15" s="111"/>
      <c r="K15" s="111"/>
      <c r="L15" s="111"/>
      <c r="M15" s="111"/>
    </row>
    <row r="16" spans="2:13" ht="30" customHeight="1" thickBot="1" x14ac:dyDescent="0.3">
      <c r="B16" s="146" t="s">
        <v>153</v>
      </c>
      <c r="C16" s="147"/>
      <c r="D16" s="147"/>
      <c r="E16" s="147"/>
      <c r="F16" s="147"/>
      <c r="G16" s="147"/>
      <c r="H16" s="148"/>
      <c r="I16" s="146" t="s">
        <v>165</v>
      </c>
      <c r="J16" s="147"/>
      <c r="K16" s="147"/>
      <c r="L16" s="147"/>
      <c r="M16" s="148"/>
    </row>
    <row r="17" spans="2:13" s="8" customFormat="1" ht="33.75" customHeight="1" thickBot="1" x14ac:dyDescent="0.25">
      <c r="B17" s="112" t="s">
        <v>85</v>
      </c>
      <c r="C17" s="9" t="s">
        <v>33</v>
      </c>
      <c r="D17" s="28" t="s">
        <v>138</v>
      </c>
      <c r="E17" s="9" t="s">
        <v>86</v>
      </c>
      <c r="F17" s="9" t="s">
        <v>106</v>
      </c>
      <c r="G17" s="9" t="s">
        <v>136</v>
      </c>
      <c r="H17" s="10" t="s">
        <v>142</v>
      </c>
      <c r="I17" s="179"/>
      <c r="J17" s="180"/>
      <c r="K17" s="180"/>
      <c r="L17" s="180"/>
      <c r="M17" s="181"/>
    </row>
    <row r="18" spans="2:13" s="20" customFormat="1" ht="30" customHeight="1" thickBot="1" x14ac:dyDescent="0.3">
      <c r="B18" s="113"/>
      <c r="C18" s="32"/>
      <c r="D18" s="21"/>
      <c r="E18" s="22"/>
      <c r="F18" s="33"/>
      <c r="G18" s="34"/>
      <c r="H18" s="35"/>
      <c r="I18" s="182"/>
      <c r="J18" s="183"/>
      <c r="K18" s="183"/>
      <c r="L18" s="183"/>
      <c r="M18" s="184"/>
    </row>
    <row r="19" spans="2:13" ht="7.5" customHeight="1" thickBot="1" x14ac:dyDescent="0.3">
      <c r="B19" s="185"/>
      <c r="C19" s="186"/>
      <c r="D19" s="186"/>
      <c r="E19" s="186"/>
      <c r="F19" s="186"/>
      <c r="G19" s="186"/>
      <c r="H19" s="186"/>
      <c r="I19" s="186"/>
      <c r="J19" s="186"/>
      <c r="K19" s="186"/>
      <c r="L19" s="186"/>
      <c r="M19" s="187"/>
    </row>
    <row r="20" spans="2:13" ht="22.5" customHeight="1" thickBot="1" x14ac:dyDescent="0.3">
      <c r="B20" s="138" t="s">
        <v>159</v>
      </c>
      <c r="C20" s="139"/>
      <c r="D20" s="139"/>
      <c r="E20" s="139"/>
      <c r="F20" s="139"/>
      <c r="G20" s="139"/>
      <c r="H20" s="139" t="s">
        <v>160</v>
      </c>
      <c r="I20" s="139"/>
      <c r="J20" s="139"/>
      <c r="K20" s="139"/>
      <c r="L20" s="139"/>
      <c r="M20" s="140"/>
    </row>
    <row r="21" spans="2:13" ht="45" customHeight="1" thickBot="1" x14ac:dyDescent="0.3">
      <c r="B21" s="114" t="s">
        <v>149</v>
      </c>
      <c r="C21" s="79" t="s">
        <v>148</v>
      </c>
      <c r="D21" s="80" t="s">
        <v>148</v>
      </c>
      <c r="E21" s="80" t="s">
        <v>148</v>
      </c>
      <c r="F21" s="81" t="s">
        <v>148</v>
      </c>
      <c r="G21" s="86" t="s">
        <v>150</v>
      </c>
      <c r="H21" s="11" t="s">
        <v>137</v>
      </c>
      <c r="I21" s="11" t="s">
        <v>87</v>
      </c>
      <c r="J21" s="11" t="s">
        <v>143</v>
      </c>
      <c r="K21" s="17" t="s">
        <v>88</v>
      </c>
      <c r="L21" s="11" t="s">
        <v>89</v>
      </c>
      <c r="M21" s="115" t="s">
        <v>90</v>
      </c>
    </row>
    <row r="22" spans="2:13" ht="30" customHeight="1" thickBot="1" x14ac:dyDescent="0.3">
      <c r="B22" s="116">
        <f>(H18+G18+E18)*B18</f>
        <v>0</v>
      </c>
      <c r="C22" s="117">
        <f>SUM(H18+G18+E18)*B18</f>
        <v>0</v>
      </c>
      <c r="D22" s="117">
        <f>SUM(C22)</f>
        <v>0</v>
      </c>
      <c r="E22" s="117">
        <f t="shared" ref="E22:F22" si="1">SUM(D22)</f>
        <v>0</v>
      </c>
      <c r="F22" s="117">
        <f t="shared" si="1"/>
        <v>0</v>
      </c>
      <c r="G22" s="118">
        <f>SUM(B22:F22)</f>
        <v>0</v>
      </c>
      <c r="H22" s="117"/>
      <c r="I22" s="119"/>
      <c r="J22" s="119"/>
      <c r="K22" s="119"/>
      <c r="L22" s="120"/>
      <c r="M22" s="116">
        <f>SUM(H22:L22)</f>
        <v>0</v>
      </c>
    </row>
    <row r="23" spans="2:13" ht="31.5" customHeight="1" thickBot="1" x14ac:dyDescent="0.3">
      <c r="B23" s="72"/>
      <c r="C23" s="89"/>
      <c r="D23" s="89"/>
      <c r="E23" s="89"/>
      <c r="F23" s="89"/>
      <c r="G23" s="72"/>
      <c r="H23" s="89"/>
      <c r="I23" s="89"/>
      <c r="J23" s="89"/>
      <c r="K23" s="89"/>
      <c r="L23" s="89"/>
      <c r="M23" s="72"/>
    </row>
    <row r="24" spans="2:13" ht="11.25" customHeight="1" x14ac:dyDescent="0.25">
      <c r="B24" s="167" t="s">
        <v>163</v>
      </c>
      <c r="C24" s="168"/>
      <c r="D24" s="168"/>
      <c r="E24" s="168"/>
      <c r="F24" s="168"/>
      <c r="G24" s="168"/>
      <c r="H24" s="168"/>
      <c r="I24" s="168"/>
      <c r="J24" s="168"/>
      <c r="K24" s="168"/>
      <c r="L24" s="168"/>
      <c r="M24" s="169"/>
    </row>
    <row r="25" spans="2:13" ht="18.75" customHeight="1" thickBot="1" x14ac:dyDescent="0.3">
      <c r="B25" s="170"/>
      <c r="C25" s="171"/>
      <c r="D25" s="171"/>
      <c r="E25" s="171"/>
      <c r="F25" s="171"/>
      <c r="G25" s="171"/>
      <c r="H25" s="171"/>
      <c r="I25" s="171"/>
      <c r="J25" s="171"/>
      <c r="K25" s="171"/>
      <c r="L25" s="171"/>
      <c r="M25" s="172"/>
    </row>
    <row r="26" spans="2:13" ht="15" customHeight="1" thickBot="1" x14ac:dyDescent="0.3">
      <c r="B26" s="166" t="s">
        <v>92</v>
      </c>
      <c r="C26" s="136"/>
      <c r="D26" s="136"/>
      <c r="E26" s="136"/>
      <c r="F26" s="24"/>
      <c r="G26" s="136" t="s">
        <v>93</v>
      </c>
      <c r="H26" s="136"/>
      <c r="I26" s="137"/>
      <c r="J26" s="90"/>
      <c r="K26" s="166" t="s">
        <v>140</v>
      </c>
      <c r="L26" s="136"/>
      <c r="M26" s="137"/>
    </row>
    <row r="27" spans="2:13" ht="15" customHeight="1" thickBot="1" x14ac:dyDescent="0.3">
      <c r="B27" s="27"/>
      <c r="C27" s="26" t="s">
        <v>156</v>
      </c>
      <c r="D27" s="26" t="s">
        <v>155</v>
      </c>
      <c r="E27" s="27" t="s">
        <v>94</v>
      </c>
      <c r="F27" s="91"/>
      <c r="G27" s="26" t="s">
        <v>156</v>
      </c>
      <c r="H27" s="26" t="s">
        <v>155</v>
      </c>
      <c r="I27" s="12" t="s">
        <v>94</v>
      </c>
      <c r="J27" s="97"/>
      <c r="K27" s="13"/>
      <c r="L27" s="132" t="s">
        <v>95</v>
      </c>
      <c r="M27" s="133"/>
    </row>
    <row r="28" spans="2:13" ht="21.75" customHeight="1" x14ac:dyDescent="0.25">
      <c r="B28" s="108" t="s">
        <v>96</v>
      </c>
      <c r="C28" s="14">
        <f>SUM(B10)</f>
        <v>0</v>
      </c>
      <c r="D28" s="23">
        <f>SUM(B22)</f>
        <v>0</v>
      </c>
      <c r="E28" s="14">
        <f>SUM(D28-C28)</f>
        <v>0</v>
      </c>
      <c r="F28" s="92"/>
      <c r="G28" s="77">
        <f>SUM(M10)</f>
        <v>0</v>
      </c>
      <c r="H28" s="14">
        <f>SUM(M22)</f>
        <v>0</v>
      </c>
      <c r="I28" s="77">
        <f>SUM(H28-G28)</f>
        <v>0</v>
      </c>
      <c r="J28" s="98"/>
      <c r="K28" s="94" t="s">
        <v>96</v>
      </c>
      <c r="L28" s="134">
        <f>SUM(E28,I28,J28)</f>
        <v>0</v>
      </c>
      <c r="M28" s="135"/>
    </row>
    <row r="29" spans="2:13" ht="21.75" customHeight="1" x14ac:dyDescent="0.25">
      <c r="B29" s="109" t="s">
        <v>97</v>
      </c>
      <c r="C29" s="16">
        <f>SUM(C10)</f>
        <v>0</v>
      </c>
      <c r="D29" s="15">
        <f>SUM(C22)</f>
        <v>0</v>
      </c>
      <c r="E29" s="16">
        <f>SUM(D29-C29)</f>
        <v>0</v>
      </c>
      <c r="F29" s="92"/>
      <c r="G29" s="77">
        <f>SUM(M10)</f>
        <v>0</v>
      </c>
      <c r="H29" s="16">
        <f>SUM(M22)</f>
        <v>0</v>
      </c>
      <c r="I29" s="77">
        <f>SUM(H29-G29)</f>
        <v>0</v>
      </c>
      <c r="J29" s="99"/>
      <c r="K29" s="95" t="s">
        <v>97</v>
      </c>
      <c r="L29" s="160">
        <f>SUM(E29,I29,J29)</f>
        <v>0</v>
      </c>
      <c r="M29" s="161"/>
    </row>
    <row r="30" spans="2:13" ht="21.75" customHeight="1" x14ac:dyDescent="0.25">
      <c r="B30" s="109" t="s">
        <v>98</v>
      </c>
      <c r="C30" s="14">
        <f>SUM(D10)</f>
        <v>0</v>
      </c>
      <c r="D30" s="15">
        <f>SUM(D22)</f>
        <v>0</v>
      </c>
      <c r="E30" s="16">
        <f>SUM(D30-C30)</f>
        <v>0</v>
      </c>
      <c r="F30" s="92"/>
      <c r="G30" s="77">
        <f>SUM(M10)</f>
        <v>0</v>
      </c>
      <c r="H30" s="16">
        <f>SUM(M22)</f>
        <v>0</v>
      </c>
      <c r="I30" s="77">
        <f>SUM(H30-G30)</f>
        <v>0</v>
      </c>
      <c r="J30" s="99"/>
      <c r="K30" s="95" t="s">
        <v>98</v>
      </c>
      <c r="L30" s="160">
        <f>SUM(E30,I30,J30)</f>
        <v>0</v>
      </c>
      <c r="M30" s="161"/>
    </row>
    <row r="31" spans="2:13" ht="21.75" customHeight="1" x14ac:dyDescent="0.25">
      <c r="B31" s="109" t="s">
        <v>99</v>
      </c>
      <c r="C31" s="16">
        <f>SUM(E10)</f>
        <v>0</v>
      </c>
      <c r="D31" s="15">
        <f>SUM(E22)</f>
        <v>0</v>
      </c>
      <c r="E31" s="16">
        <f>SUM(D31-C31)</f>
        <v>0</v>
      </c>
      <c r="F31" s="92"/>
      <c r="G31" s="77">
        <f>SUM(M10)</f>
        <v>0</v>
      </c>
      <c r="H31" s="16">
        <f>SUM(M22)</f>
        <v>0</v>
      </c>
      <c r="I31" s="77">
        <f>SUM(H31-G31)</f>
        <v>0</v>
      </c>
      <c r="J31" s="99"/>
      <c r="K31" s="95" t="s">
        <v>99</v>
      </c>
      <c r="L31" s="160">
        <f>SUM(E31,I31,J31)</f>
        <v>0</v>
      </c>
      <c r="M31" s="161"/>
    </row>
    <row r="32" spans="2:13" ht="21.75" customHeight="1" thickBot="1" x14ac:dyDescent="0.3">
      <c r="B32" s="109" t="s">
        <v>100</v>
      </c>
      <c r="C32" s="57">
        <f>SUM(F10)</f>
        <v>0</v>
      </c>
      <c r="D32" s="58">
        <f>SUM(F22)</f>
        <v>0</v>
      </c>
      <c r="E32" s="59">
        <f>SUM(D32-C32)</f>
        <v>0</v>
      </c>
      <c r="F32" s="92"/>
      <c r="G32" s="93">
        <f>SUM(M10)</f>
        <v>0</v>
      </c>
      <c r="H32" s="59">
        <f>SUM(M22)</f>
        <v>0</v>
      </c>
      <c r="I32" s="93">
        <f>SUM(H32-G32)</f>
        <v>0</v>
      </c>
      <c r="J32" s="99"/>
      <c r="K32" s="96" t="s">
        <v>100</v>
      </c>
      <c r="L32" s="162">
        <f>SUM(E32,I32,J32)</f>
        <v>0</v>
      </c>
      <c r="M32" s="163"/>
    </row>
    <row r="33" spans="2:13" s="20" customFormat="1" ht="27" customHeight="1" thickBot="1" x14ac:dyDescent="0.3">
      <c r="B33" s="100"/>
      <c r="C33" s="101" t="s">
        <v>91</v>
      </c>
      <c r="D33" s="102">
        <f t="shared" ref="D33:I33" si="2">SUM(D28:D32)</f>
        <v>0</v>
      </c>
      <c r="E33" s="103">
        <f t="shared" si="2"/>
        <v>0</v>
      </c>
      <c r="F33" s="104"/>
      <c r="G33" s="102">
        <f t="shared" si="2"/>
        <v>0</v>
      </c>
      <c r="H33" s="105">
        <f t="shared" si="2"/>
        <v>0</v>
      </c>
      <c r="I33" s="106">
        <f t="shared" si="2"/>
        <v>0</v>
      </c>
      <c r="J33" s="104"/>
      <c r="K33" s="107" t="s">
        <v>145</v>
      </c>
      <c r="L33" s="164">
        <f>SUM(L28:L32)</f>
        <v>0</v>
      </c>
      <c r="M33" s="165"/>
    </row>
    <row r="34" spans="2:13" ht="10.5" customHeight="1" x14ac:dyDescent="0.25"/>
  </sheetData>
  <sheetProtection password="C43E" sheet="1" objects="1" scenarios="1"/>
  <mergeCells count="29">
    <mergeCell ref="B26:E26"/>
    <mergeCell ref="K26:M26"/>
    <mergeCell ref="B24:M25"/>
    <mergeCell ref="B7:M7"/>
    <mergeCell ref="H4:M4"/>
    <mergeCell ref="H5:M6"/>
    <mergeCell ref="B19:M19"/>
    <mergeCell ref="I17:M18"/>
    <mergeCell ref="L31:M31"/>
    <mergeCell ref="L32:M32"/>
    <mergeCell ref="L33:M33"/>
    <mergeCell ref="L29:M29"/>
    <mergeCell ref="L30:M30"/>
    <mergeCell ref="B1:M1"/>
    <mergeCell ref="L27:M27"/>
    <mergeCell ref="L28:M28"/>
    <mergeCell ref="G26:I26"/>
    <mergeCell ref="B20:G20"/>
    <mergeCell ref="H20:M20"/>
    <mergeCell ref="K2:L2"/>
    <mergeCell ref="C2:H2"/>
    <mergeCell ref="B16:H16"/>
    <mergeCell ref="I16:M16"/>
    <mergeCell ref="B4:G4"/>
    <mergeCell ref="D12:F12"/>
    <mergeCell ref="I12:K12"/>
    <mergeCell ref="I2:J2"/>
    <mergeCell ref="B8:G8"/>
    <mergeCell ref="H8:M8"/>
  </mergeCells>
  <dataValidations disablePrompts="1" count="1">
    <dataValidation type="list" allowBlank="1" showInputMessage="1" showErrorMessage="1" sqref="F18 E6" xr:uid="{00000000-0002-0000-0300-000000000000}">
      <formula1>rateincludes</formula1>
    </dataValidation>
  </dataValidations>
  <printOptions horizontalCentered="1" verticalCentered="1"/>
  <pageMargins left="0.25" right="0.25" top="1.5" bottom="0.75" header="0.3" footer="0.3"/>
  <pageSetup scale="66" orientation="portrait" r:id="rId1"/>
  <headerFooter>
    <oddHeader>&amp;L&amp;G&amp;R&amp;"-,Bold"&amp;18
&amp;22STAY-IN-PLACE 
BENEFIT ANALYSIS</oddHeader>
    <oddFooter>&amp;CPrepared &amp;D at &amp;T&amp;RREDM SIP ANALYSIS 9/13</oddFooter>
  </headerFooter>
  <ignoredErrors>
    <ignoredError sqref="C10:F10 C22" unlockedFormula="1"/>
    <ignoredError sqref="I14:K14" evalError="1"/>
  </ignoredErrors>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34"/>
  <sheetViews>
    <sheetView showGridLines="0" workbookViewId="0">
      <selection activeCell="B19" sqref="B19:M19"/>
    </sheetView>
  </sheetViews>
  <sheetFormatPr defaultRowHeight="15" x14ac:dyDescent="0.25"/>
  <cols>
    <col min="1" max="1" width="1.7109375" style="6" customWidth="1"/>
    <col min="2" max="13" width="12.85546875" style="6" customWidth="1"/>
    <col min="14" max="16384" width="9.140625" style="6"/>
  </cols>
  <sheetData>
    <row r="1" spans="2:13" s="7" customFormat="1" ht="27" customHeight="1" thickBot="1" x14ac:dyDescent="0.25">
      <c r="B1" s="188" t="s">
        <v>167</v>
      </c>
      <c r="C1" s="188"/>
      <c r="D1" s="188"/>
      <c r="E1" s="188"/>
      <c r="F1" s="188"/>
      <c r="G1" s="188"/>
      <c r="H1" s="188"/>
      <c r="I1" s="188"/>
      <c r="J1" s="188"/>
      <c r="K1" s="188"/>
      <c r="L1" s="188"/>
      <c r="M1" s="188"/>
    </row>
    <row r="2" spans="2:13" ht="40.5" customHeight="1" thickTop="1" thickBot="1" x14ac:dyDescent="0.3">
      <c r="B2" s="78" t="s">
        <v>135</v>
      </c>
      <c r="C2" s="204" t="s">
        <v>162</v>
      </c>
      <c r="D2" s="205"/>
      <c r="E2" s="205"/>
      <c r="F2" s="205"/>
      <c r="G2" s="205"/>
      <c r="H2" s="206"/>
      <c r="I2" s="207" t="s">
        <v>146</v>
      </c>
      <c r="J2" s="208"/>
      <c r="K2" s="209" t="s">
        <v>161</v>
      </c>
      <c r="L2" s="210"/>
      <c r="M2" s="62"/>
    </row>
    <row r="3" spans="2:13" ht="60" customHeight="1" thickTop="1" thickBot="1" x14ac:dyDescent="0.6">
      <c r="B3" s="63"/>
      <c r="C3" s="64"/>
      <c r="D3" s="64"/>
      <c r="E3" s="64"/>
      <c r="F3" s="64"/>
      <c r="G3" s="64"/>
      <c r="H3" s="64"/>
      <c r="I3" s="65"/>
      <c r="J3" s="65"/>
      <c r="K3" s="60"/>
      <c r="L3" s="60"/>
      <c r="M3" s="66"/>
    </row>
    <row r="4" spans="2:13" ht="37.5" customHeight="1" thickTop="1" thickBot="1" x14ac:dyDescent="0.3">
      <c r="B4" s="211" t="s">
        <v>147</v>
      </c>
      <c r="C4" s="212"/>
      <c r="D4" s="212"/>
      <c r="E4" s="212"/>
      <c r="F4" s="212"/>
      <c r="G4" s="213"/>
      <c r="H4" s="214" t="s">
        <v>164</v>
      </c>
      <c r="I4" s="215"/>
      <c r="J4" s="215"/>
      <c r="K4" s="215"/>
      <c r="L4" s="215"/>
      <c r="M4" s="216"/>
    </row>
    <row r="5" spans="2:13" ht="30" customHeight="1" thickBot="1" x14ac:dyDescent="0.3">
      <c r="B5" s="50" t="s">
        <v>85</v>
      </c>
      <c r="C5" s="9" t="s">
        <v>33</v>
      </c>
      <c r="D5" s="9" t="s">
        <v>86</v>
      </c>
      <c r="E5" s="9" t="s">
        <v>106</v>
      </c>
      <c r="F5" s="9" t="s">
        <v>136</v>
      </c>
      <c r="G5" s="25" t="s">
        <v>142</v>
      </c>
      <c r="H5" s="179" t="s">
        <v>166</v>
      </c>
      <c r="I5" s="180"/>
      <c r="J5" s="180"/>
      <c r="K5" s="180"/>
      <c r="L5" s="180"/>
      <c r="M5" s="217"/>
    </row>
    <row r="6" spans="2:13" ht="30" customHeight="1" thickBot="1" x14ac:dyDescent="0.3">
      <c r="B6" s="56">
        <v>6401</v>
      </c>
      <c r="C6" s="29">
        <v>32</v>
      </c>
      <c r="D6" s="30">
        <v>32.130000000000003</v>
      </c>
      <c r="E6" s="30" t="s">
        <v>103</v>
      </c>
      <c r="F6" s="30"/>
      <c r="G6" s="31"/>
      <c r="H6" s="182"/>
      <c r="I6" s="183"/>
      <c r="J6" s="183"/>
      <c r="K6" s="183"/>
      <c r="L6" s="183"/>
      <c r="M6" s="218"/>
    </row>
    <row r="7" spans="2:13" ht="7.5" customHeight="1" thickBot="1" x14ac:dyDescent="0.3">
      <c r="B7" s="219"/>
      <c r="C7" s="174"/>
      <c r="D7" s="174"/>
      <c r="E7" s="174"/>
      <c r="F7" s="174"/>
      <c r="G7" s="174"/>
      <c r="H7" s="174"/>
      <c r="I7" s="174"/>
      <c r="J7" s="174"/>
      <c r="K7" s="174"/>
      <c r="L7" s="174"/>
      <c r="M7" s="220"/>
    </row>
    <row r="8" spans="2:13" ht="26.25" customHeight="1" thickBot="1" x14ac:dyDescent="0.3">
      <c r="B8" s="221" t="s">
        <v>157</v>
      </c>
      <c r="C8" s="158"/>
      <c r="D8" s="158"/>
      <c r="E8" s="158"/>
      <c r="F8" s="158"/>
      <c r="G8" s="159"/>
      <c r="H8" s="157" t="s">
        <v>158</v>
      </c>
      <c r="I8" s="158"/>
      <c r="J8" s="158"/>
      <c r="K8" s="158"/>
      <c r="L8" s="158"/>
      <c r="M8" s="222"/>
    </row>
    <row r="9" spans="2:13" ht="45" customHeight="1" thickTop="1" thickBot="1" x14ac:dyDescent="0.3">
      <c r="B9" s="88" t="s">
        <v>149</v>
      </c>
      <c r="C9" s="82" t="s">
        <v>148</v>
      </c>
      <c r="D9" s="83" t="s">
        <v>148</v>
      </c>
      <c r="E9" s="83" t="s">
        <v>148</v>
      </c>
      <c r="F9" s="84" t="s">
        <v>148</v>
      </c>
      <c r="G9" s="85" t="s">
        <v>150</v>
      </c>
      <c r="H9" s="41" t="s">
        <v>137</v>
      </c>
      <c r="I9" s="39" t="s">
        <v>87</v>
      </c>
      <c r="J9" s="39" t="s">
        <v>143</v>
      </c>
      <c r="K9" s="39" t="s">
        <v>88</v>
      </c>
      <c r="L9" s="40" t="s">
        <v>151</v>
      </c>
      <c r="M9" s="42" t="s">
        <v>152</v>
      </c>
    </row>
    <row r="10" spans="2:13" s="18" customFormat="1" ht="30" customHeight="1" thickBot="1" x14ac:dyDescent="0.3">
      <c r="B10" s="43">
        <f>(G6+F6+D6)*B6+L10</f>
        <v>208864.13</v>
      </c>
      <c r="C10" s="44">
        <f>SUM(G6+F6+D6)*B6</f>
        <v>205664.13</v>
      </c>
      <c r="D10" s="44">
        <f>SUM(C10)</f>
        <v>205664.13</v>
      </c>
      <c r="E10" s="44">
        <f t="shared" ref="E10:F10" si="0">SUM(D10)</f>
        <v>205664.13</v>
      </c>
      <c r="F10" s="44">
        <f t="shared" si="0"/>
        <v>205664.13</v>
      </c>
      <c r="G10" s="45">
        <f>SUM(B10:F10)</f>
        <v>1031520.65</v>
      </c>
      <c r="H10" s="46">
        <v>500</v>
      </c>
      <c r="I10" s="47">
        <v>1000</v>
      </c>
      <c r="J10" s="47">
        <v>1000</v>
      </c>
      <c r="K10" s="47">
        <v>2000</v>
      </c>
      <c r="L10" s="48">
        <v>3200</v>
      </c>
      <c r="M10" s="49">
        <f>SUM(H10:K10)</f>
        <v>4500</v>
      </c>
    </row>
    <row r="11" spans="2:13" ht="31.5" customHeight="1" thickTop="1" thickBot="1" x14ac:dyDescent="0.3"/>
    <row r="12" spans="2:13" ht="45" customHeight="1" thickBot="1" x14ac:dyDescent="0.6">
      <c r="D12" s="152" t="s">
        <v>141</v>
      </c>
      <c r="E12" s="153"/>
      <c r="F12" s="154"/>
      <c r="G12" s="61"/>
      <c r="H12" s="61"/>
      <c r="I12" s="152" t="s">
        <v>144</v>
      </c>
      <c r="J12" s="153"/>
      <c r="K12" s="154"/>
    </row>
    <row r="13" spans="2:13" s="19" customFormat="1" ht="26.25" customHeight="1" thickBot="1" x14ac:dyDescent="0.6">
      <c r="D13" s="73" t="s">
        <v>154</v>
      </c>
      <c r="E13" s="73" t="s">
        <v>155</v>
      </c>
      <c r="F13" s="74" t="s">
        <v>139</v>
      </c>
      <c r="G13" s="61"/>
      <c r="H13" s="61"/>
      <c r="I13" s="75" t="s">
        <v>154</v>
      </c>
      <c r="J13" s="75" t="s">
        <v>155</v>
      </c>
      <c r="K13" s="76" t="s">
        <v>139</v>
      </c>
    </row>
    <row r="14" spans="2:13" s="19" customFormat="1" ht="26.25" customHeight="1" thickBot="1" x14ac:dyDescent="0.6">
      <c r="B14" s="68"/>
      <c r="C14" s="67"/>
      <c r="D14" s="36">
        <f>SUM(B6)</f>
        <v>6401</v>
      </c>
      <c r="E14" s="37">
        <f>SUM(B18)</f>
        <v>6492</v>
      </c>
      <c r="F14" s="38">
        <f>SUM(D14-E14)</f>
        <v>-91</v>
      </c>
      <c r="G14" s="61"/>
      <c r="H14" s="61"/>
      <c r="I14" s="36">
        <f>SUM(B6/C6)</f>
        <v>200.03125</v>
      </c>
      <c r="J14" s="37">
        <f>SUM(B18/C18)</f>
        <v>190.94117647058823</v>
      </c>
      <c r="K14" s="38">
        <f>SUM(J14-I14)</f>
        <v>-9.090073529411768</v>
      </c>
      <c r="L14" s="69"/>
      <c r="M14" s="68"/>
    </row>
    <row r="15" spans="2:13" ht="31.5" customHeight="1" thickBot="1" x14ac:dyDescent="0.3">
      <c r="B15" s="70"/>
      <c r="C15" s="71"/>
      <c r="D15" s="71"/>
      <c r="E15" s="71"/>
      <c r="F15" s="71"/>
      <c r="G15" s="71"/>
      <c r="H15" s="71"/>
      <c r="I15" s="71"/>
      <c r="J15" s="71"/>
      <c r="K15" s="71"/>
      <c r="L15" s="71"/>
      <c r="M15" s="71"/>
    </row>
    <row r="16" spans="2:13" ht="30" customHeight="1" thickTop="1" thickBot="1" x14ac:dyDescent="0.3">
      <c r="B16" s="199" t="s">
        <v>153</v>
      </c>
      <c r="C16" s="200"/>
      <c r="D16" s="200"/>
      <c r="E16" s="200"/>
      <c r="F16" s="200"/>
      <c r="G16" s="200"/>
      <c r="H16" s="201"/>
      <c r="I16" s="202" t="s">
        <v>165</v>
      </c>
      <c r="J16" s="200"/>
      <c r="K16" s="200"/>
      <c r="L16" s="200"/>
      <c r="M16" s="203"/>
    </row>
    <row r="17" spans="2:13" s="8" customFormat="1" ht="33.75" customHeight="1" thickBot="1" x14ac:dyDescent="0.25">
      <c r="B17" s="50" t="s">
        <v>85</v>
      </c>
      <c r="C17" s="9" t="s">
        <v>33</v>
      </c>
      <c r="D17" s="28" t="s">
        <v>138</v>
      </c>
      <c r="E17" s="9" t="s">
        <v>86</v>
      </c>
      <c r="F17" s="9" t="s">
        <v>106</v>
      </c>
      <c r="G17" s="9" t="s">
        <v>136</v>
      </c>
      <c r="H17" s="10" t="s">
        <v>142</v>
      </c>
      <c r="I17" s="189" t="s">
        <v>166</v>
      </c>
      <c r="J17" s="190"/>
      <c r="K17" s="190"/>
      <c r="L17" s="190"/>
      <c r="M17" s="191"/>
    </row>
    <row r="18" spans="2:13" s="20" customFormat="1" ht="30" customHeight="1" thickBot="1" x14ac:dyDescent="0.3">
      <c r="B18" s="51">
        <v>6492</v>
      </c>
      <c r="C18" s="32">
        <v>34</v>
      </c>
      <c r="D18" s="21">
        <v>41640</v>
      </c>
      <c r="E18" s="22">
        <v>27</v>
      </c>
      <c r="F18" s="33"/>
      <c r="G18" s="34"/>
      <c r="H18" s="35"/>
      <c r="I18" s="192"/>
      <c r="J18" s="193"/>
      <c r="K18" s="193"/>
      <c r="L18" s="193"/>
      <c r="M18" s="194"/>
    </row>
    <row r="19" spans="2:13" ht="7.5" customHeight="1" thickBot="1" x14ac:dyDescent="0.3">
      <c r="B19" s="195"/>
      <c r="C19" s="186"/>
      <c r="D19" s="186"/>
      <c r="E19" s="186"/>
      <c r="F19" s="186"/>
      <c r="G19" s="186"/>
      <c r="H19" s="186"/>
      <c r="I19" s="186"/>
      <c r="J19" s="186"/>
      <c r="K19" s="186"/>
      <c r="L19" s="186"/>
      <c r="M19" s="196"/>
    </row>
    <row r="20" spans="2:13" ht="22.5" customHeight="1" thickBot="1" x14ac:dyDescent="0.3">
      <c r="B20" s="197" t="s">
        <v>159</v>
      </c>
      <c r="C20" s="139"/>
      <c r="D20" s="139"/>
      <c r="E20" s="139"/>
      <c r="F20" s="139"/>
      <c r="G20" s="139"/>
      <c r="H20" s="139" t="s">
        <v>160</v>
      </c>
      <c r="I20" s="139"/>
      <c r="J20" s="139"/>
      <c r="K20" s="139"/>
      <c r="L20" s="139"/>
      <c r="M20" s="198"/>
    </row>
    <row r="21" spans="2:13" ht="45" customHeight="1" thickBot="1" x14ac:dyDescent="0.3">
      <c r="B21" s="87" t="s">
        <v>149</v>
      </c>
      <c r="C21" s="79" t="s">
        <v>148</v>
      </c>
      <c r="D21" s="80" t="s">
        <v>148</v>
      </c>
      <c r="E21" s="80" t="s">
        <v>148</v>
      </c>
      <c r="F21" s="81" t="s">
        <v>148</v>
      </c>
      <c r="G21" s="86" t="s">
        <v>150</v>
      </c>
      <c r="H21" s="11" t="s">
        <v>137</v>
      </c>
      <c r="I21" s="11" t="s">
        <v>87</v>
      </c>
      <c r="J21" s="11" t="s">
        <v>143</v>
      </c>
      <c r="K21" s="17" t="s">
        <v>88</v>
      </c>
      <c r="L21" s="11" t="s">
        <v>89</v>
      </c>
      <c r="M21" s="52" t="s">
        <v>90</v>
      </c>
    </row>
    <row r="22" spans="2:13" ht="30" customHeight="1" thickBot="1" x14ac:dyDescent="0.3">
      <c r="B22" s="53">
        <f>(H18+G18+E18)*B18</f>
        <v>175284</v>
      </c>
      <c r="C22" s="46">
        <f>SUM(H18+G18+E18)*B18</f>
        <v>175284</v>
      </c>
      <c r="D22" s="46">
        <f>SUM(C22)</f>
        <v>175284</v>
      </c>
      <c r="E22" s="46">
        <f t="shared" ref="E22:F22" si="1">SUM(D22)</f>
        <v>175284</v>
      </c>
      <c r="F22" s="46">
        <f t="shared" si="1"/>
        <v>175284</v>
      </c>
      <c r="G22" s="54">
        <f>SUM(B22:F22)</f>
        <v>876420</v>
      </c>
      <c r="H22" s="46"/>
      <c r="I22" s="47"/>
      <c r="J22" s="47"/>
      <c r="K22" s="47"/>
      <c r="L22" s="48"/>
      <c r="M22" s="55">
        <f>SUM(H22:L22)</f>
        <v>0</v>
      </c>
    </row>
    <row r="23" spans="2:13" ht="31.5" customHeight="1" thickTop="1" thickBot="1" x14ac:dyDescent="0.3">
      <c r="B23" s="72"/>
      <c r="C23" s="89"/>
      <c r="D23" s="89"/>
      <c r="E23" s="89"/>
      <c r="F23" s="89"/>
      <c r="G23" s="72"/>
      <c r="H23" s="89"/>
      <c r="I23" s="89"/>
      <c r="J23" s="89"/>
      <c r="K23" s="89"/>
      <c r="L23" s="89"/>
      <c r="M23" s="72"/>
    </row>
    <row r="24" spans="2:13" ht="21" customHeight="1" x14ac:dyDescent="0.25">
      <c r="B24" s="167" t="s">
        <v>163</v>
      </c>
      <c r="C24" s="168"/>
      <c r="D24" s="168"/>
      <c r="E24" s="168"/>
      <c r="F24" s="168"/>
      <c r="G24" s="168"/>
      <c r="H24" s="168"/>
      <c r="I24" s="168"/>
      <c r="J24" s="168"/>
      <c r="K24" s="168"/>
      <c r="L24" s="168"/>
      <c r="M24" s="169"/>
    </row>
    <row r="25" spans="2:13" ht="19.5" customHeight="1" thickBot="1" x14ac:dyDescent="0.3">
      <c r="B25" s="170"/>
      <c r="C25" s="171"/>
      <c r="D25" s="171"/>
      <c r="E25" s="171"/>
      <c r="F25" s="171"/>
      <c r="G25" s="171"/>
      <c r="H25" s="171"/>
      <c r="I25" s="171"/>
      <c r="J25" s="171"/>
      <c r="K25" s="171"/>
      <c r="L25" s="171"/>
      <c r="M25" s="172"/>
    </row>
    <row r="26" spans="2:13" ht="15" customHeight="1" thickBot="1" x14ac:dyDescent="0.3">
      <c r="B26" s="166" t="s">
        <v>92</v>
      </c>
      <c r="C26" s="136"/>
      <c r="D26" s="136"/>
      <c r="E26" s="136"/>
      <c r="F26" s="24"/>
      <c r="G26" s="136" t="s">
        <v>93</v>
      </c>
      <c r="H26" s="136"/>
      <c r="I26" s="137"/>
      <c r="J26" s="90"/>
      <c r="K26" s="166" t="s">
        <v>140</v>
      </c>
      <c r="L26" s="136"/>
      <c r="M26" s="137"/>
    </row>
    <row r="27" spans="2:13" ht="15" customHeight="1" thickBot="1" x14ac:dyDescent="0.3">
      <c r="B27" s="27"/>
      <c r="C27" s="26" t="s">
        <v>156</v>
      </c>
      <c r="D27" s="26" t="s">
        <v>155</v>
      </c>
      <c r="E27" s="27" t="s">
        <v>94</v>
      </c>
      <c r="F27" s="91"/>
      <c r="G27" s="26" t="s">
        <v>156</v>
      </c>
      <c r="H27" s="26" t="s">
        <v>155</v>
      </c>
      <c r="I27" s="12" t="s">
        <v>94</v>
      </c>
      <c r="J27" s="97"/>
      <c r="K27" s="13"/>
      <c r="L27" s="132" t="s">
        <v>95</v>
      </c>
      <c r="M27" s="133"/>
    </row>
    <row r="28" spans="2:13" ht="21.75" customHeight="1" x14ac:dyDescent="0.25">
      <c r="B28" s="108" t="s">
        <v>96</v>
      </c>
      <c r="C28" s="14">
        <f>SUM(B10)</f>
        <v>208864.13</v>
      </c>
      <c r="D28" s="23">
        <f>SUM(B22)</f>
        <v>175284</v>
      </c>
      <c r="E28" s="14">
        <f>SUM(D28-C28)</f>
        <v>-33580.130000000005</v>
      </c>
      <c r="F28" s="92"/>
      <c r="G28" s="77">
        <f>SUM(M10)</f>
        <v>4500</v>
      </c>
      <c r="H28" s="14">
        <f>SUM(M22)</f>
        <v>0</v>
      </c>
      <c r="I28" s="77">
        <f>SUM(H28-G28)</f>
        <v>-4500</v>
      </c>
      <c r="J28" s="98"/>
      <c r="K28" s="94" t="s">
        <v>96</v>
      </c>
      <c r="L28" s="134">
        <f>SUM(E28,I28,J28)</f>
        <v>-38080.130000000005</v>
      </c>
      <c r="M28" s="135"/>
    </row>
    <row r="29" spans="2:13" ht="21.75" customHeight="1" x14ac:dyDescent="0.25">
      <c r="B29" s="109" t="s">
        <v>97</v>
      </c>
      <c r="C29" s="16">
        <f>SUM(C10)</f>
        <v>205664.13</v>
      </c>
      <c r="D29" s="15">
        <f>SUM(C22)</f>
        <v>175284</v>
      </c>
      <c r="E29" s="16">
        <f>SUM(D29-C29)</f>
        <v>-30380.130000000005</v>
      </c>
      <c r="F29" s="92"/>
      <c r="G29" s="77">
        <f>SUM(M10)</f>
        <v>4500</v>
      </c>
      <c r="H29" s="16">
        <f>SUM(M22)</f>
        <v>0</v>
      </c>
      <c r="I29" s="77">
        <f>SUM(H29-G29)</f>
        <v>-4500</v>
      </c>
      <c r="J29" s="99"/>
      <c r="K29" s="95" t="s">
        <v>97</v>
      </c>
      <c r="L29" s="160">
        <f>SUM(E29,I29,J29)</f>
        <v>-34880.130000000005</v>
      </c>
      <c r="M29" s="161"/>
    </row>
    <row r="30" spans="2:13" ht="21.75" customHeight="1" x14ac:dyDescent="0.25">
      <c r="B30" s="109" t="s">
        <v>98</v>
      </c>
      <c r="C30" s="14">
        <f>SUM(D10)</f>
        <v>205664.13</v>
      </c>
      <c r="D30" s="15">
        <f>SUM(D22)</f>
        <v>175284</v>
      </c>
      <c r="E30" s="16">
        <f>SUM(D30-C30)</f>
        <v>-30380.130000000005</v>
      </c>
      <c r="F30" s="92"/>
      <c r="G30" s="77">
        <f>SUM(M10)</f>
        <v>4500</v>
      </c>
      <c r="H30" s="16">
        <f>SUM(M22)</f>
        <v>0</v>
      </c>
      <c r="I30" s="77">
        <f>SUM(H30-G30)</f>
        <v>-4500</v>
      </c>
      <c r="J30" s="99"/>
      <c r="K30" s="95" t="s">
        <v>98</v>
      </c>
      <c r="L30" s="160">
        <f>SUM(E30,I30,J30)</f>
        <v>-34880.130000000005</v>
      </c>
      <c r="M30" s="161"/>
    </row>
    <row r="31" spans="2:13" ht="21.75" customHeight="1" x14ac:dyDescent="0.25">
      <c r="B31" s="109" t="s">
        <v>99</v>
      </c>
      <c r="C31" s="16">
        <f>SUM(E10)</f>
        <v>205664.13</v>
      </c>
      <c r="D31" s="15">
        <f>SUM(E22)</f>
        <v>175284</v>
      </c>
      <c r="E31" s="16">
        <f>SUM(D31-C31)</f>
        <v>-30380.130000000005</v>
      </c>
      <c r="F31" s="92"/>
      <c r="G31" s="77">
        <f>SUM(M10)</f>
        <v>4500</v>
      </c>
      <c r="H31" s="16">
        <f>SUM(M22)</f>
        <v>0</v>
      </c>
      <c r="I31" s="77">
        <f>SUM(H31-G31)</f>
        <v>-4500</v>
      </c>
      <c r="J31" s="99"/>
      <c r="K31" s="95" t="s">
        <v>99</v>
      </c>
      <c r="L31" s="160">
        <f>SUM(E31,I31,J31)</f>
        <v>-34880.130000000005</v>
      </c>
      <c r="M31" s="161"/>
    </row>
    <row r="32" spans="2:13" ht="21.75" customHeight="1" thickBot="1" x14ac:dyDescent="0.3">
      <c r="B32" s="109" t="s">
        <v>100</v>
      </c>
      <c r="C32" s="57">
        <f>SUM(F10)</f>
        <v>205664.13</v>
      </c>
      <c r="D32" s="58">
        <f>SUM(F22)</f>
        <v>175284</v>
      </c>
      <c r="E32" s="59">
        <f>SUM(D32-C32)</f>
        <v>-30380.130000000005</v>
      </c>
      <c r="F32" s="92"/>
      <c r="G32" s="93">
        <f>SUM(M10)</f>
        <v>4500</v>
      </c>
      <c r="H32" s="59">
        <f>SUM(M22)</f>
        <v>0</v>
      </c>
      <c r="I32" s="93">
        <f>SUM(H32-G32)</f>
        <v>-4500</v>
      </c>
      <c r="J32" s="99"/>
      <c r="K32" s="96" t="s">
        <v>100</v>
      </c>
      <c r="L32" s="162">
        <f>SUM(E32,I32,J32)</f>
        <v>-34880.130000000005</v>
      </c>
      <c r="M32" s="163"/>
    </row>
    <row r="33" spans="2:13" s="20" customFormat="1" ht="36.75" customHeight="1" thickBot="1" x14ac:dyDescent="0.3">
      <c r="B33" s="100"/>
      <c r="C33" s="101" t="s">
        <v>91</v>
      </c>
      <c r="D33" s="102">
        <f t="shared" ref="D33:I33" si="2">SUM(D28:D32)</f>
        <v>876420</v>
      </c>
      <c r="E33" s="103">
        <f t="shared" si="2"/>
        <v>-155100.65000000002</v>
      </c>
      <c r="F33" s="104"/>
      <c r="G33" s="102">
        <f t="shared" si="2"/>
        <v>22500</v>
      </c>
      <c r="H33" s="105">
        <f t="shared" si="2"/>
        <v>0</v>
      </c>
      <c r="I33" s="106">
        <f t="shared" si="2"/>
        <v>-22500</v>
      </c>
      <c r="J33" s="104"/>
      <c r="K33" s="107" t="s">
        <v>145</v>
      </c>
      <c r="L33" s="164">
        <f>SUM(L28:L32)</f>
        <v>-177600.65000000002</v>
      </c>
      <c r="M33" s="165"/>
    </row>
    <row r="34" spans="2:13" ht="10.5" customHeight="1" x14ac:dyDescent="0.25"/>
  </sheetData>
  <sheetProtection password="C43E" sheet="1" objects="1" scenarios="1"/>
  <mergeCells count="29">
    <mergeCell ref="B16:H16"/>
    <mergeCell ref="I16:M16"/>
    <mergeCell ref="C2:H2"/>
    <mergeCell ref="I2:J2"/>
    <mergeCell ref="K2:L2"/>
    <mergeCell ref="B4:G4"/>
    <mergeCell ref="H4:M4"/>
    <mergeCell ref="H5:M6"/>
    <mergeCell ref="B7:M7"/>
    <mergeCell ref="B8:G8"/>
    <mergeCell ref="H8:M8"/>
    <mergeCell ref="D12:F12"/>
    <mergeCell ref="I12:K12"/>
    <mergeCell ref="L33:M33"/>
    <mergeCell ref="B1:M1"/>
    <mergeCell ref="L27:M27"/>
    <mergeCell ref="L28:M28"/>
    <mergeCell ref="L29:M29"/>
    <mergeCell ref="L30:M30"/>
    <mergeCell ref="L31:M31"/>
    <mergeCell ref="L32:M32"/>
    <mergeCell ref="I17:M18"/>
    <mergeCell ref="B19:M19"/>
    <mergeCell ref="B20:G20"/>
    <mergeCell ref="H20:M20"/>
    <mergeCell ref="B24:M25"/>
    <mergeCell ref="B26:E26"/>
    <mergeCell ref="G26:I26"/>
    <mergeCell ref="K26:M26"/>
  </mergeCells>
  <dataValidations count="1">
    <dataValidation type="list" allowBlank="1" showInputMessage="1" showErrorMessage="1" sqref="F18 E6" xr:uid="{00000000-0002-0000-0400-000000000000}">
      <formula1>rateincludes</formula1>
    </dataValidation>
  </dataValidations>
  <printOptions horizontalCentered="1" verticalCentered="1"/>
  <pageMargins left="0.7" right="0.7" top="0.75" bottom="0.75" header="0.3" footer="0.3"/>
  <pageSetup scale="58" orientation="portrait" r:id="rId1"/>
  <ignoredErrors>
    <ignoredError sqref="C22:F22 C10:F10" unlockedFormula="1"/>
    <ignoredError sqref="M10" formulaRange="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lcf76f155ced4ddcb4097134ff3c332f xmlns="0362eade-b3ac-4b6f-94db-81bff5868224">
      <Terms xmlns="http://schemas.microsoft.com/office/infopath/2007/PartnerControls"/>
    </lcf76f155ced4ddcb4097134ff3c332f>
    <TaxCatchAll xmlns="f59b21f8-b209-4553-852a-c18d2242a3c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2D891446DE1243BF9D10315412EE73" ma:contentTypeVersion="17" ma:contentTypeDescription="Create a new document." ma:contentTypeScope="" ma:versionID="3d17b71171687abfc5a96c6326fc6cc1">
  <xsd:schema xmlns:xsd="http://www.w3.org/2001/XMLSchema" xmlns:xs="http://www.w3.org/2001/XMLSchema" xmlns:p="http://schemas.microsoft.com/office/2006/metadata/properties" xmlns:ns2="0362eade-b3ac-4b6f-94db-81bff5868224" xmlns:ns3="f59b21f8-b209-4553-852a-c18d2242a3ce" targetNamespace="http://schemas.microsoft.com/office/2006/metadata/properties" ma:root="true" ma:fieldsID="265a461315bfb620e486bbe62a5105dc" ns2:_="" ns3:_="">
    <xsd:import namespace="0362eade-b3ac-4b6f-94db-81bff5868224"/>
    <xsd:import namespace="f59b21f8-b209-4553-852a-c18d2242a3c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62eade-b3ac-4b6f-94db-81bff58682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c19f89f-9fb4-439b-bc54-59b509d460b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9b21f8-b209-4553-852a-c18d2242a3c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ad99cfe-5d2a-440b-b349-c93fb2057263}" ma:internalName="TaxCatchAll" ma:showField="CatchAllData" ma:web="f59b21f8-b209-4553-852a-c18d2242a3c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EA53BD-DC56-48D8-9C2D-A447E26FB217}">
  <ds:schemaRefs>
    <ds:schemaRef ds:uri="http://schemas.microsoft.com/sharepoint/v3/contenttype/forms"/>
  </ds:schemaRefs>
</ds:datastoreItem>
</file>

<file path=customXml/itemProps2.xml><?xml version="1.0" encoding="utf-8"?>
<ds:datastoreItem xmlns:ds="http://schemas.openxmlformats.org/officeDocument/2006/customXml" ds:itemID="{18447478-D9B0-47D6-AE10-DCE8E121258F}">
  <ds:schemaRefs>
    <ds:schemaRef ds:uri="http://www.w3.org/XML/1998/namespace"/>
    <ds:schemaRef ds:uri="http://schemas.microsoft.com/office/2006/documentManagement/types"/>
    <ds:schemaRef ds:uri="http://schemas.microsoft.com/office/infopath/2007/PartnerControls"/>
    <ds:schemaRef ds:uri="http://purl.org/dc/dcmitype/"/>
    <ds:schemaRef ds:uri="f59b21f8-b209-4553-852a-c18d2242a3ce"/>
    <ds:schemaRef ds:uri="0362eade-b3ac-4b6f-94db-81bff5868224"/>
    <ds:schemaRef ds:uri="http://purl.org/dc/elements/1.1/"/>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DCCE5D4-BE14-4234-B988-1A284D2BF0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62eade-b3ac-4b6f-94db-81bff5868224"/>
    <ds:schemaRef ds:uri="f59b21f8-b209-4553-852a-c18d2242a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1</vt:i4>
      </vt:variant>
      <vt:variant>
        <vt:lpstr>Named Ranges</vt:lpstr>
      </vt:variant>
      <vt:variant>
        <vt:i4>3</vt:i4>
      </vt:variant>
    </vt:vector>
  </HeadingPairs>
  <TitlesOfParts>
    <vt:vector size="8" baseType="lpstr">
      <vt:lpstr>DATA SAMPLE - DOH Hillsborough</vt:lpstr>
      <vt:lpstr>Sheet2</vt:lpstr>
      <vt:lpstr>SIP Analysis </vt:lpstr>
      <vt:lpstr>Sample</vt:lpstr>
      <vt:lpstr>Chart1</vt:lpstr>
      <vt:lpstr>Colocate</vt:lpstr>
      <vt:lpstr>'SIP Analysis '!Print_Area</vt:lpstr>
      <vt:lpstr>rateincludes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Robenhorst, LeighAnne</dc:creator>
  <cp:lastModifiedBy>Collins, Ashley</cp:lastModifiedBy>
  <cp:lastPrinted>2026-03-24T19:55:48Z</cp:lastPrinted>
  <dcterms:created xsi:type="dcterms:W3CDTF">2012-03-28T18:39:51Z</dcterms:created>
  <dcterms:modified xsi:type="dcterms:W3CDTF">2026-03-24T19:59:44Z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0x010100AC2D891446DE1243BF9D10315412EE73</vt:lpwstr>
  </property>
  <property fmtid="{D5CDD505-2E9C-101B-9397-08002B2CF9AE}" pid="3" name="MediaServiceImageTags">
    <vt:lpwstr/>
  </property>
</Properties>
</file>